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iani_Attivita\PREVISIONALE_2026\ALLEGATI_BILANCIO\"/>
    </mc:Choice>
  </mc:AlternateContent>
  <workbookProtection workbookAlgorithmName="SHA-512" workbookHashValue="I22g9UqoGHPV8ISsILKFwiSczYr/OD/nBhoYy9ihXpwfjtQM1Z+JYWTflpNTToS8Z9LqyhM/nuGzoCweuHx9AQ==" workbookSaltValue="Wb7wJcOgL0VliFCrBIfCvg==" workbookSpinCount="100000" lockStructure="1"/>
  <bookViews>
    <workbookView xWindow="1950" yWindow="1950" windowWidth="21405" windowHeight="9795" tabRatio="836" activeTab="1"/>
  </bookViews>
  <sheets>
    <sheet name="PARAMETRI" sheetId="18" r:id="rId1"/>
    <sheet name="LA" sheetId="274" r:id="rId2"/>
    <sheet name="FoglioPiatto" sheetId="405" r:id="rId3"/>
    <sheet name="Criteri" sheetId="417" state="hidden" r:id="rId4"/>
    <sheet name="BASE" sheetId="418" state="hidden" r:id="rId5"/>
    <sheet name="Pivot n.44178" sheetId="1" state="hidden" r:id="rId6"/>
  </sheets>
  <definedNames>
    <definedName name="_xlnm._FilterDatabase" localSheetId="1" hidden="1">LA!$A$2:$P$122</definedName>
    <definedName name="_xlnm.Print_Area" localSheetId="1">LA!$A$1:$P$122</definedName>
    <definedName name="_xlnm.Print_Titles" localSheetId="1">LA!$1:$6</definedName>
  </definedNames>
  <calcPr calcId="152511" fullPrecision="0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274" l="1"/>
  <c r="E87" i="274"/>
  <c r="E103" i="274"/>
  <c r="E73" i="274"/>
  <c r="E72" i="274" s="1"/>
  <c r="E15" i="274"/>
  <c r="E53" i="274"/>
  <c r="E52" i="274" s="1"/>
  <c r="E81" i="274"/>
  <c r="E99" i="274"/>
  <c r="E98" i="274" s="1"/>
  <c r="E27" i="274"/>
  <c r="E7" i="274"/>
  <c r="E48" i="274"/>
  <c r="E46" i="274" s="1"/>
  <c r="E59" i="274"/>
  <c r="E19" i="274"/>
  <c r="E34" i="274"/>
  <c r="E65" i="274"/>
  <c r="J16" i="274"/>
  <c r="H88" i="274"/>
  <c r="K114" i="274"/>
  <c r="I54" i="274"/>
  <c r="D18" i="274"/>
  <c r="I64" i="274"/>
  <c r="K23" i="274"/>
  <c r="J32" i="274"/>
  <c r="O64" i="274"/>
  <c r="N75" i="274"/>
  <c r="N29" i="274"/>
  <c r="M23" i="274"/>
  <c r="L61" i="274"/>
  <c r="L102" i="274"/>
  <c r="K30" i="274"/>
  <c r="F22" i="274"/>
  <c r="D110" i="274"/>
  <c r="G102" i="274"/>
  <c r="N66" i="274"/>
  <c r="G74" i="274"/>
  <c r="N76" i="274"/>
  <c r="H49" i="274"/>
  <c r="K78" i="274"/>
  <c r="C61" i="274"/>
  <c r="G62" i="274"/>
  <c r="N106" i="274"/>
  <c r="M11" i="274"/>
  <c r="G56" i="274"/>
  <c r="M47" i="274"/>
  <c r="H84" i="274"/>
  <c r="K75" i="274"/>
  <c r="M77" i="274"/>
  <c r="M18" i="274"/>
  <c r="F77" i="274"/>
  <c r="D111" i="274"/>
  <c r="O70" i="274"/>
  <c r="C16" i="274"/>
  <c r="H110" i="274"/>
  <c r="I79" i="274"/>
  <c r="J8" i="274"/>
  <c r="D20" i="274"/>
  <c r="M111" i="274"/>
  <c r="M89" i="274"/>
  <c r="M92" i="274"/>
  <c r="F12" i="274"/>
  <c r="H32" i="274"/>
  <c r="I31" i="274"/>
  <c r="C63" i="274"/>
  <c r="G43" i="274"/>
  <c r="L17" i="274"/>
  <c r="N18" i="274"/>
  <c r="L86" i="274"/>
  <c r="I12" i="274"/>
  <c r="D12" i="274"/>
  <c r="D88" i="274"/>
  <c r="O67" i="274"/>
  <c r="O57" i="274"/>
  <c r="O89" i="274"/>
  <c r="M88" i="274"/>
  <c r="K51" i="274"/>
  <c r="I32" i="274"/>
  <c r="N92" i="274"/>
  <c r="L119" i="274"/>
  <c r="N74" i="274"/>
  <c r="N16" i="274"/>
  <c r="I88" i="274"/>
  <c r="J74" i="274"/>
  <c r="J70" i="274"/>
  <c r="J62" i="274"/>
  <c r="M94" i="274"/>
  <c r="F57" i="274"/>
  <c r="G54" i="274"/>
  <c r="J79" i="274"/>
  <c r="I8" i="274"/>
  <c r="H18" i="274"/>
  <c r="N101" i="274"/>
  <c r="H36" i="274"/>
  <c r="G75" i="274"/>
  <c r="N113" i="274"/>
  <c r="C111" i="274"/>
  <c r="L71" i="274"/>
  <c r="H85" i="274"/>
  <c r="D79" i="274"/>
  <c r="M78" i="274"/>
  <c r="H13" i="274"/>
  <c r="K89" i="274"/>
  <c r="H94" i="274"/>
  <c r="L64" i="274"/>
  <c r="D45" i="274"/>
  <c r="K8" i="274"/>
  <c r="F90" i="274"/>
  <c r="M113" i="274"/>
  <c r="M10" i="274"/>
  <c r="O84" i="274"/>
  <c r="K13" i="274"/>
  <c r="C55" i="274"/>
  <c r="N79" i="274"/>
  <c r="M33" i="274"/>
  <c r="D71" i="274"/>
  <c r="C88" i="274"/>
  <c r="H83" i="274"/>
  <c r="D94" i="274"/>
  <c r="C33" i="274"/>
  <c r="O42" i="274"/>
  <c r="G77" i="274"/>
  <c r="L21" i="274"/>
  <c r="G12" i="274"/>
  <c r="C60" i="274"/>
  <c r="J42" i="274"/>
  <c r="N94" i="274"/>
  <c r="J43" i="274"/>
  <c r="F35" i="274"/>
  <c r="N104" i="274"/>
  <c r="K21" i="274"/>
  <c r="L13" i="274"/>
  <c r="D82" i="274"/>
  <c r="C86" i="274"/>
  <c r="N33" i="274"/>
  <c r="H17" i="274"/>
  <c r="G76" i="274"/>
  <c r="M54" i="274"/>
  <c r="D89" i="274"/>
  <c r="D63" i="274"/>
  <c r="O104" i="274"/>
  <c r="O85" i="274"/>
  <c r="M66" i="274"/>
  <c r="G89" i="274"/>
  <c r="B2" i="18" a="1"/>
  <c r="G101" i="274"/>
  <c r="O63" i="274"/>
  <c r="K109" i="274"/>
  <c r="H45" i="274"/>
  <c r="D100" i="274"/>
  <c r="I63" i="274"/>
  <c r="K85" i="274"/>
  <c r="M50" i="274"/>
  <c r="F10" i="274"/>
  <c r="M21" i="274"/>
  <c r="F9" i="274"/>
  <c r="C31" i="274"/>
  <c r="D56" i="274"/>
  <c r="D21" i="274"/>
  <c r="O86" i="274"/>
  <c r="F28" i="274"/>
  <c r="I69" i="274"/>
  <c r="K63" i="274"/>
  <c r="L83" i="274"/>
  <c r="J68" i="274"/>
  <c r="K95" i="274"/>
  <c r="L105" i="274"/>
  <c r="J67" i="274"/>
  <c r="I74" i="274"/>
  <c r="K54" i="274"/>
  <c r="J90" i="274"/>
  <c r="G83" i="274"/>
  <c r="L31" i="274"/>
  <c r="M68" i="274"/>
  <c r="L70" i="274"/>
  <c r="O91" i="274"/>
  <c r="J63" i="274"/>
  <c r="G64" i="274"/>
  <c r="I38" i="274"/>
  <c r="M13" i="274"/>
  <c r="L85" i="274"/>
  <c r="G119" i="274"/>
  <c r="O10" i="274"/>
  <c r="D28" i="274"/>
  <c r="D70" i="274"/>
  <c r="G57" i="274"/>
  <c r="D33" i="274"/>
  <c r="G114" i="274"/>
  <c r="J54" i="274"/>
  <c r="F69" i="274"/>
  <c r="M43" i="274"/>
  <c r="N13" i="274"/>
  <c r="N63" i="274"/>
  <c r="G88" i="274"/>
  <c r="J57" i="274"/>
  <c r="K90" i="274"/>
  <c r="C68" i="274"/>
  <c r="O50" i="274"/>
  <c r="B6" i="18" a="1"/>
  <c r="I113" i="274"/>
  <c r="O102" i="274"/>
  <c r="N80" i="274"/>
  <c r="M69" i="274"/>
  <c r="M70" i="274"/>
  <c r="G30" i="274"/>
  <c r="L75" i="274"/>
  <c r="M114" i="274"/>
  <c r="N89" i="274"/>
  <c r="G21" i="274"/>
  <c r="J106" i="274"/>
  <c r="H67" i="274"/>
  <c r="J31" i="274"/>
  <c r="K9" i="274"/>
  <c r="N47" i="274"/>
  <c r="D104" i="274"/>
  <c r="F37" i="274"/>
  <c r="O105" i="274"/>
  <c r="L93" i="274"/>
  <c r="K111" i="274"/>
  <c r="M51" i="274"/>
  <c r="J21" i="274"/>
  <c r="G32" i="274"/>
  <c r="K74" i="274"/>
  <c r="G110" i="274"/>
  <c r="F101" i="274"/>
  <c r="I70" i="274"/>
  <c r="C39" i="274"/>
  <c r="H62" i="274"/>
  <c r="K42" i="274"/>
  <c r="D83" i="274"/>
  <c r="C69" i="274"/>
  <c r="J28" i="274"/>
  <c r="C56" i="274"/>
  <c r="G45" i="274"/>
  <c r="I47" i="274"/>
  <c r="M76" i="274"/>
  <c r="K83" i="274"/>
  <c r="I108" i="274"/>
  <c r="K32" i="274"/>
  <c r="G17" i="274"/>
  <c r="N35" i="274"/>
  <c r="J102" i="274"/>
  <c r="F88" i="274"/>
  <c r="J75" i="274"/>
  <c r="O101" i="274"/>
  <c r="L22" i="274"/>
  <c r="F75" i="274"/>
  <c r="G47" i="274"/>
  <c r="I106" i="274"/>
  <c r="H50" i="274"/>
  <c r="D69" i="274"/>
  <c r="C49" i="274"/>
  <c r="J51" i="274"/>
  <c r="H47" i="274"/>
  <c r="H57" i="274"/>
  <c r="F55" i="274"/>
  <c r="G35" i="274"/>
  <c r="H80" i="274"/>
  <c r="C83" i="274"/>
  <c r="N62" i="274"/>
  <c r="N111" i="274"/>
  <c r="K49" i="274"/>
  <c r="N109" i="274"/>
  <c r="G100" i="274"/>
  <c r="N36" i="274"/>
  <c r="C8" i="274"/>
  <c r="C17" i="274"/>
  <c r="O20" i="274"/>
  <c r="I33" i="274"/>
  <c r="I90" i="274"/>
  <c r="C93" i="274"/>
  <c r="K55" i="274"/>
  <c r="M102" i="274"/>
  <c r="I13" i="274"/>
  <c r="L41" i="274"/>
  <c r="D86" i="274"/>
  <c r="K112" i="274"/>
  <c r="C47" i="274"/>
  <c r="G22" i="274"/>
  <c r="O74" i="274"/>
  <c r="K47" i="274"/>
  <c r="F110" i="274"/>
  <c r="K18" i="274"/>
  <c r="H113" i="274"/>
  <c r="C82" i="274"/>
  <c r="L57" i="274"/>
  <c r="N71" i="274"/>
  <c r="K12" i="274"/>
  <c r="G41" i="274"/>
  <c r="N100" i="274"/>
  <c r="D44" i="274"/>
  <c r="J38" i="274"/>
  <c r="H76" i="274"/>
  <c r="K84" i="274"/>
  <c r="C94" i="274"/>
  <c r="F60" i="274"/>
  <c r="I78" i="274"/>
  <c r="N64" i="274"/>
  <c r="O61" i="274"/>
  <c r="J101" i="274"/>
  <c r="J37" i="274"/>
  <c r="M16" i="274"/>
  <c r="L10" i="274"/>
  <c r="I60" i="274"/>
  <c r="H55" i="274"/>
  <c r="L121" i="274"/>
  <c r="M20" i="274"/>
  <c r="D57" i="274"/>
  <c r="O22" i="274"/>
  <c r="F56" i="274"/>
  <c r="M45" i="274"/>
  <c r="O36" i="274"/>
  <c r="F94" i="274"/>
  <c r="I55" i="274"/>
  <c r="D43" i="274"/>
  <c r="I77" i="274"/>
  <c r="G42" i="274"/>
  <c r="D29" i="274"/>
  <c r="G70" i="274"/>
  <c r="H91" i="274"/>
  <c r="M39" i="274"/>
  <c r="M12" i="274"/>
  <c r="G108" i="274"/>
  <c r="L29" i="274"/>
  <c r="D68" i="274"/>
  <c r="M84" i="274"/>
  <c r="D13" i="274"/>
  <c r="D55" i="274"/>
  <c r="F66" i="274"/>
  <c r="J22" i="274"/>
  <c r="M80" i="274"/>
  <c r="C70" i="274"/>
  <c r="H100" i="274"/>
  <c r="O56" i="274"/>
  <c r="G93" i="274"/>
  <c r="J39" i="274"/>
  <c r="B5" i="18" a="1"/>
  <c r="L104" i="274"/>
  <c r="K104" i="274"/>
  <c r="D66" i="274"/>
  <c r="F62" i="274"/>
  <c r="G16" i="274"/>
  <c r="D39" i="274"/>
  <c r="C50" i="274"/>
  <c r="C84" i="274"/>
  <c r="L68" i="274"/>
  <c r="D47" i="274"/>
  <c r="K11" i="274"/>
  <c r="M29" i="274"/>
  <c r="C41" i="274"/>
  <c r="I43" i="274"/>
  <c r="D80" i="274"/>
  <c r="C105" i="274"/>
  <c r="N44" i="274"/>
  <c r="O82" i="274"/>
  <c r="L101" i="274"/>
  <c r="H95" i="274"/>
  <c r="M110" i="274"/>
  <c r="K101" i="274"/>
  <c r="N54" i="274"/>
  <c r="F86" i="274"/>
  <c r="K43" i="274"/>
  <c r="I23" i="274"/>
  <c r="G50" i="274"/>
  <c r="M119" i="274"/>
  <c r="J35" i="274"/>
  <c r="L67" i="274"/>
  <c r="F31" i="274"/>
  <c r="C35" i="274"/>
  <c r="I82" i="274"/>
  <c r="B7" i="18" a="1"/>
  <c r="C37" i="274"/>
  <c r="J60" i="274"/>
  <c r="H22" i="274"/>
  <c r="D109" i="274"/>
  <c r="H102" i="274"/>
  <c r="N114" i="274"/>
  <c r="F114" i="274"/>
  <c r="G90" i="274"/>
  <c r="D90" i="274"/>
  <c r="M8" i="274"/>
  <c r="C66" i="274"/>
  <c r="C78" i="274"/>
  <c r="F84" i="274"/>
  <c r="H12" i="274"/>
  <c r="J56" i="274"/>
  <c r="G38" i="274"/>
  <c r="H69" i="274"/>
  <c r="D17" i="274"/>
  <c r="C116" i="274"/>
  <c r="J80" i="274"/>
  <c r="K88" i="274"/>
  <c r="L63" i="274"/>
  <c r="F91" i="274"/>
  <c r="K60" i="274"/>
  <c r="K61" i="274"/>
  <c r="F89" i="274"/>
  <c r="I35" i="274"/>
  <c r="O16" i="274"/>
  <c r="F63" i="274"/>
  <c r="M22" i="274"/>
  <c r="O94" i="274"/>
  <c r="C112" i="274"/>
  <c r="N32" i="274"/>
  <c r="L55" i="274"/>
  <c r="F76" i="274"/>
  <c r="H11" i="274"/>
  <c r="M108" i="274"/>
  <c r="C76" i="274"/>
  <c r="H29" i="274"/>
  <c r="D37" i="274"/>
  <c r="N21" i="274"/>
  <c r="L108" i="274"/>
  <c r="L33" i="274"/>
  <c r="N20" i="274"/>
  <c r="M30" i="274"/>
  <c r="H64" i="274"/>
  <c r="I17" i="274"/>
  <c r="M9" i="274"/>
  <c r="O92" i="274"/>
  <c r="C67" i="274"/>
  <c r="O9" i="274"/>
  <c r="N11" i="274"/>
  <c r="I92" i="274"/>
  <c r="H114" i="274"/>
  <c r="O41" i="274"/>
  <c r="J9" i="274"/>
  <c r="F108" i="274"/>
  <c r="L37" i="274"/>
  <c r="G86" i="274"/>
  <c r="C42" i="274"/>
  <c r="I75" i="274"/>
  <c r="D10" i="274"/>
  <c r="N110" i="274"/>
  <c r="I21" i="274"/>
  <c r="C32" i="274"/>
  <c r="O33" i="274"/>
  <c r="L11" i="274"/>
  <c r="N30" i="274"/>
  <c r="M35" i="274"/>
  <c r="O111" i="274"/>
  <c r="D78" i="274"/>
  <c r="D32" i="274"/>
  <c r="F17" i="274"/>
  <c r="C11" i="274"/>
  <c r="H21" i="274"/>
  <c r="N95" i="274"/>
  <c r="N43" i="274"/>
  <c r="J55" i="274"/>
  <c r="K67" i="274"/>
  <c r="O112" i="274"/>
  <c r="D50" i="274"/>
  <c r="L89" i="274"/>
  <c r="M82" i="274"/>
  <c r="O113" i="274"/>
  <c r="F20" i="274"/>
  <c r="K31" i="274"/>
  <c r="D60" i="274"/>
  <c r="F74" i="274"/>
  <c r="I41" i="274"/>
  <c r="K20" i="274"/>
  <c r="M32" i="274"/>
  <c r="D108" i="274"/>
  <c r="J78" i="274"/>
  <c r="I29" i="274"/>
  <c r="C54" i="274"/>
  <c r="G79" i="274"/>
  <c r="C75" i="274"/>
  <c r="I49" i="274"/>
  <c r="G111" i="274"/>
  <c r="H89" i="274"/>
  <c r="D95" i="274"/>
  <c r="F23" i="274"/>
  <c r="G31" i="274"/>
  <c r="F49" i="274"/>
  <c r="I94" i="274"/>
  <c r="D30" i="274"/>
  <c r="K36" i="274"/>
  <c r="I10" i="274"/>
  <c r="N57" i="274"/>
  <c r="G67" i="274"/>
  <c r="D76" i="274"/>
  <c r="M105" i="274"/>
  <c r="K56" i="274"/>
  <c r="P119" i="274"/>
  <c r="C114" i="274"/>
  <c r="C119" i="274"/>
  <c r="J29" i="274"/>
  <c r="L30" i="274"/>
  <c r="L116" i="274"/>
  <c r="N69" i="274"/>
  <c r="N61" i="274"/>
  <c r="B3" i="18" a="1"/>
  <c r="G68" i="274"/>
  <c r="H78" i="274"/>
  <c r="C113" i="274"/>
  <c r="H33" i="274"/>
  <c r="M112" i="274"/>
  <c r="D31" i="274"/>
  <c r="I30" i="274"/>
  <c r="N39" i="274"/>
  <c r="L111" i="274"/>
  <c r="F82" i="274"/>
  <c r="H43" i="274"/>
  <c r="I112" i="274"/>
  <c r="L43" i="274"/>
  <c r="N108" i="274"/>
  <c r="L36" i="274"/>
  <c r="G69" i="274"/>
  <c r="O60" i="274"/>
  <c r="J104" i="274"/>
  <c r="N12" i="274"/>
  <c r="M36" i="274"/>
  <c r="O55" i="274"/>
  <c r="I107" i="274"/>
  <c r="C18" i="274"/>
  <c r="K62" i="274"/>
  <c r="L94" i="274"/>
  <c r="N60" i="274"/>
  <c r="L107" i="274"/>
  <c r="O13" i="274"/>
  <c r="D22" i="274"/>
  <c r="I100" i="274"/>
  <c r="G36" i="274"/>
  <c r="M37" i="274"/>
  <c r="L62" i="274"/>
  <c r="J108" i="274"/>
  <c r="C100" i="274"/>
  <c r="L60" i="274"/>
  <c r="O12" i="274"/>
  <c r="K102" i="274"/>
  <c r="J20" i="274"/>
  <c r="O79" i="274"/>
  <c r="D67" i="274"/>
  <c r="I51" i="274"/>
  <c r="I93" i="274"/>
  <c r="N22" i="274"/>
  <c r="M41" i="274"/>
  <c r="C28" i="274"/>
  <c r="N70" i="274"/>
  <c r="C107" i="274"/>
  <c r="I28" i="274"/>
  <c r="J11" i="274"/>
  <c r="L28" i="274"/>
  <c r="F106" i="274"/>
  <c r="J107" i="274"/>
  <c r="C64" i="274"/>
  <c r="K39" i="274"/>
  <c r="C102" i="274"/>
  <c r="I20" i="274"/>
  <c r="L69" i="274"/>
  <c r="H42" i="274"/>
  <c r="F85" i="274"/>
  <c r="O76" i="274"/>
  <c r="H60" i="274"/>
  <c r="K113" i="274"/>
  <c r="H8" i="274"/>
  <c r="K86" i="274"/>
  <c r="L95" i="274"/>
  <c r="H70" i="274"/>
  <c r="F93" i="274"/>
  <c r="H61" i="274"/>
  <c r="N107" i="274"/>
  <c r="M106" i="274"/>
  <c r="N112" i="274"/>
  <c r="L92" i="274"/>
  <c r="H63" i="274"/>
  <c r="G105" i="274"/>
  <c r="F41" i="274"/>
  <c r="N105" i="274"/>
  <c r="K44" i="274"/>
  <c r="N91" i="274"/>
  <c r="O78" i="274"/>
  <c r="F107" i="274"/>
  <c r="L35" i="274"/>
  <c r="I37" i="274"/>
  <c r="L88" i="274"/>
  <c r="H77" i="274"/>
  <c r="M57" i="274"/>
  <c r="D36" i="274"/>
  <c r="J112" i="274"/>
  <c r="I62" i="274"/>
  <c r="I116" i="274"/>
  <c r="F67" i="274"/>
  <c r="C74" i="274"/>
  <c r="I89" i="274"/>
  <c r="I57" i="274"/>
  <c r="I11" i="274"/>
  <c r="H92" i="274"/>
  <c r="M86" i="274"/>
  <c r="K91" i="274"/>
  <c r="F71" i="274"/>
  <c r="H90" i="274"/>
  <c r="F11" i="274"/>
  <c r="K79" i="274"/>
  <c r="K69" i="274"/>
  <c r="F116" i="274"/>
  <c r="M79" i="274"/>
  <c r="K68" i="274"/>
  <c r="G63" i="274"/>
  <c r="C109" i="274"/>
  <c r="D64" i="274"/>
  <c r="G112" i="274"/>
  <c r="N88" i="274"/>
  <c r="N83" i="274"/>
  <c r="N23" i="274"/>
  <c r="N119" i="274"/>
  <c r="O119" i="274"/>
  <c r="M101" i="274"/>
  <c r="M74" i="274"/>
  <c r="L32" i="274"/>
  <c r="K37" i="274"/>
  <c r="I71" i="274"/>
  <c r="D113" i="274"/>
  <c r="K35" i="274"/>
  <c r="F70" i="274"/>
  <c r="H71" i="274"/>
  <c r="D54" i="274"/>
  <c r="J10" i="274"/>
  <c r="K77" i="274"/>
  <c r="F18" i="274"/>
  <c r="L66" i="274"/>
  <c r="D23" i="274"/>
  <c r="F16" i="274"/>
  <c r="O100" i="274"/>
  <c r="D101" i="274"/>
  <c r="C85" i="274"/>
  <c r="K45" i="274"/>
  <c r="F45" i="274"/>
  <c r="F80" i="274"/>
  <c r="H107" i="274"/>
  <c r="F13" i="274"/>
  <c r="K70" i="274"/>
  <c r="H51" i="274"/>
  <c r="O28" i="274"/>
  <c r="H104" i="274"/>
  <c r="O30" i="274"/>
  <c r="L91" i="274"/>
  <c r="I85" i="274"/>
  <c r="K66" i="274"/>
  <c r="M28" i="274"/>
  <c r="K100" i="274"/>
  <c r="J88" i="274"/>
  <c r="D105" i="274"/>
  <c r="J77" i="274"/>
  <c r="G23" i="274"/>
  <c r="J66" i="274"/>
  <c r="O43" i="274"/>
  <c r="C38" i="274"/>
  <c r="D8" i="274"/>
  <c r="C23" i="274"/>
  <c r="K28" i="274"/>
  <c r="D92" i="274"/>
  <c r="J33" i="274"/>
  <c r="I36" i="274"/>
  <c r="O62" i="274"/>
  <c r="L18" i="274"/>
  <c r="M64" i="274"/>
  <c r="O44" i="274"/>
  <c r="O107" i="274"/>
  <c r="K38" i="274"/>
  <c r="I101" i="274"/>
  <c r="L90" i="274"/>
  <c r="C21" i="274"/>
  <c r="M56" i="274"/>
  <c r="O32" i="274"/>
  <c r="N45" i="274"/>
  <c r="N17" i="274"/>
  <c r="O69" i="274"/>
  <c r="N55" i="274"/>
  <c r="F50" i="274"/>
  <c r="M31" i="274"/>
  <c r="K17" i="274"/>
  <c r="I114" i="274"/>
  <c r="H44" i="274"/>
  <c r="G55" i="274"/>
  <c r="I67" i="274"/>
  <c r="I110" i="274"/>
  <c r="H30" i="274"/>
  <c r="I18" i="274"/>
  <c r="D114" i="274"/>
  <c r="H10" i="274"/>
  <c r="N116" i="274"/>
  <c r="G11" i="274"/>
  <c r="G66" i="274"/>
  <c r="C91" i="274"/>
  <c r="I86" i="274"/>
  <c r="F104" i="274"/>
  <c r="J84" i="274"/>
  <c r="I111" i="274"/>
  <c r="N90" i="274"/>
  <c r="H56" i="274"/>
  <c r="O17" i="274"/>
  <c r="D93" i="274"/>
  <c r="L47" i="274"/>
  <c r="I76" i="274"/>
  <c r="M71" i="274"/>
  <c r="J71" i="274"/>
  <c r="O114" i="274"/>
  <c r="L84" i="274"/>
  <c r="O54" i="274"/>
  <c r="C12" i="274"/>
  <c r="E119" i="274"/>
  <c r="F30" i="274"/>
  <c r="K82" i="274"/>
  <c r="N78" i="274"/>
  <c r="G91" i="274"/>
  <c r="K92" i="274"/>
  <c r="D42" i="274"/>
  <c r="J91" i="274"/>
  <c r="F39" i="274"/>
  <c r="O75" i="274"/>
  <c r="F51" i="274"/>
  <c r="D84" i="274"/>
  <c r="M17" i="274"/>
  <c r="M49" i="274"/>
  <c r="H41" i="274"/>
  <c r="J76" i="274"/>
  <c r="C101" i="274"/>
  <c r="J111" i="274"/>
  <c r="J50" i="274"/>
  <c r="M38" i="274"/>
  <c r="L49" i="274"/>
  <c r="C44" i="274"/>
  <c r="L82" i="274"/>
  <c r="K93" i="274"/>
  <c r="G109" i="274"/>
  <c r="D112" i="274"/>
  <c r="I66" i="274"/>
  <c r="L77" i="274"/>
  <c r="G9" i="274"/>
  <c r="C106" i="274"/>
  <c r="N41" i="274"/>
  <c r="G82" i="274"/>
  <c r="O80" i="274"/>
  <c r="F68" i="274"/>
  <c r="N86" i="274"/>
  <c r="K16" i="274"/>
  <c r="G10" i="274"/>
  <c r="O49" i="274"/>
  <c r="J47" i="274"/>
  <c r="L12" i="274"/>
  <c r="I56" i="274"/>
  <c r="C110" i="274"/>
  <c r="M83" i="274"/>
  <c r="D91" i="274"/>
  <c r="M62" i="274"/>
  <c r="H20" i="274"/>
  <c r="K80" i="274"/>
  <c r="J89" i="274"/>
  <c r="M85" i="274"/>
  <c r="N51" i="274"/>
  <c r="N93" i="274"/>
  <c r="N10" i="274"/>
  <c r="D77" i="274"/>
  <c r="K116" i="274"/>
  <c r="J17" i="274"/>
  <c r="N28" i="274"/>
  <c r="J110" i="274"/>
  <c r="H54" i="274"/>
  <c r="C51" i="274"/>
  <c r="F32" i="274"/>
  <c r="O95" i="274"/>
  <c r="F8" i="274"/>
  <c r="J36" i="274"/>
  <c r="D41" i="274"/>
  <c r="N102" i="274"/>
  <c r="J100" i="274"/>
  <c r="J23" i="274"/>
  <c r="I105" i="274"/>
  <c r="M61" i="274"/>
  <c r="J94" i="274"/>
  <c r="L51" i="274"/>
  <c r="G84" i="274"/>
  <c r="M95" i="274"/>
  <c r="K110" i="274"/>
  <c r="L16" i="274"/>
  <c r="O108" i="274"/>
  <c r="J83" i="274"/>
  <c r="L114" i="274"/>
  <c r="D9" i="274"/>
  <c r="D11" i="274"/>
  <c r="O68" i="274"/>
  <c r="D62" i="274"/>
  <c r="O47" i="274"/>
  <c r="G85" i="274"/>
  <c r="I109" i="274"/>
  <c r="L80" i="274"/>
  <c r="O90" i="274"/>
  <c r="G33" i="274"/>
  <c r="G20" i="274"/>
  <c r="I68" i="274"/>
  <c r="F78" i="274"/>
  <c r="I83" i="274"/>
  <c r="I95" i="274"/>
  <c r="F105" i="274"/>
  <c r="I42" i="274"/>
  <c r="N82" i="274"/>
  <c r="J85" i="274"/>
  <c r="J49" i="274"/>
  <c r="G39" i="274"/>
  <c r="K107" i="274"/>
  <c r="F33" i="274"/>
  <c r="M55" i="274"/>
  <c r="F83" i="274"/>
  <c r="H38" i="274"/>
  <c r="C57" i="274"/>
  <c r="M90" i="274"/>
  <c r="H35" i="274"/>
  <c r="F47" i="274"/>
  <c r="C89" i="274"/>
  <c r="D16" i="274"/>
  <c r="M107" i="274"/>
  <c r="D119" i="274"/>
  <c r="D116" i="274"/>
  <c r="O77" i="274"/>
  <c r="C22" i="274"/>
  <c r="D35" i="274"/>
  <c r="O18" i="274"/>
  <c r="G29" i="274"/>
  <c r="O39" i="274"/>
  <c r="D38" i="274"/>
  <c r="G13" i="274"/>
  <c r="I50" i="274"/>
  <c r="I84" i="274"/>
  <c r="L38" i="274"/>
  <c r="J41" i="274"/>
  <c r="F111" i="274"/>
  <c r="H39" i="274"/>
  <c r="N77" i="274"/>
  <c r="I45" i="274"/>
  <c r="F113" i="274"/>
  <c r="O45" i="274"/>
  <c r="K71" i="274"/>
  <c r="H112" i="274"/>
  <c r="M109" i="274"/>
  <c r="N67" i="274"/>
  <c r="G107" i="274"/>
  <c r="F43" i="274"/>
  <c r="G116" i="274"/>
  <c r="O116" i="274"/>
  <c r="N8" i="274"/>
  <c r="G49" i="274"/>
  <c r="C92" i="274"/>
  <c r="L54" i="274"/>
  <c r="O8" i="274"/>
  <c r="H16" i="274"/>
  <c r="J30" i="274"/>
  <c r="H86" i="274"/>
  <c r="F21" i="274"/>
  <c r="C9" i="274"/>
  <c r="K106" i="274"/>
  <c r="M116" i="274"/>
  <c r="K33" i="274"/>
  <c r="L113" i="274"/>
  <c r="C80" i="274"/>
  <c r="J109" i="274"/>
  <c r="L76" i="274"/>
  <c r="G18" i="274"/>
  <c r="J114" i="274"/>
  <c r="H31" i="274"/>
  <c r="F38" i="274"/>
  <c r="J113" i="274"/>
  <c r="G28" i="274"/>
  <c r="F102" i="274"/>
  <c r="C108" i="274"/>
  <c r="C20" i="274"/>
  <c r="G104" i="274"/>
  <c r="K29" i="274"/>
  <c r="O38" i="274"/>
  <c r="H82" i="274"/>
  <c r="G94" i="274"/>
  <c r="H68" i="274"/>
  <c r="J18" i="274"/>
  <c r="I44" i="274"/>
  <c r="N37" i="274"/>
  <c r="L110" i="274"/>
  <c r="G106" i="274"/>
  <c r="C45" i="274"/>
  <c r="J64" i="274"/>
  <c r="M44" i="274"/>
  <c r="N9" i="274"/>
  <c r="K41" i="274"/>
  <c r="C30" i="274"/>
  <c r="J61" i="274"/>
  <c r="G71" i="274"/>
  <c r="I9" i="274"/>
  <c r="N31" i="274"/>
  <c r="I16" i="274"/>
  <c r="F79" i="274"/>
  <c r="J13" i="274"/>
  <c r="D51" i="274"/>
  <c r="C10" i="274"/>
  <c r="J92" i="274"/>
  <c r="C79" i="274"/>
  <c r="F44" i="274"/>
  <c r="L78" i="274"/>
  <c r="F36" i="274"/>
  <c r="H37" i="274"/>
  <c r="O51" i="274"/>
  <c r="F61" i="274"/>
  <c r="G80" i="274"/>
  <c r="C77" i="274"/>
  <c r="L100" i="274"/>
  <c r="H75" i="274"/>
  <c r="G60" i="274"/>
  <c r="C36" i="274"/>
  <c r="F95" i="274"/>
  <c r="J82" i="274"/>
  <c r="F109" i="274"/>
  <c r="M93" i="274"/>
  <c r="M67" i="274"/>
  <c r="O21" i="274"/>
  <c r="I61" i="274"/>
  <c r="N85" i="274"/>
  <c r="N68" i="274"/>
  <c r="D49" i="274"/>
  <c r="O37" i="274"/>
  <c r="K76" i="274"/>
  <c r="O31" i="274"/>
  <c r="I102" i="274"/>
  <c r="M104" i="274"/>
  <c r="H79" i="274"/>
  <c r="C71" i="274"/>
  <c r="G78" i="274"/>
  <c r="K22" i="274"/>
  <c r="H28" i="274"/>
  <c r="M63" i="274"/>
  <c r="K10" i="274"/>
  <c r="D107" i="274"/>
  <c r="F92" i="274"/>
  <c r="M60" i="274"/>
  <c r="L79" i="274"/>
  <c r="L44" i="274"/>
  <c r="D75" i="274"/>
  <c r="L56" i="274"/>
  <c r="K108" i="274"/>
  <c r="O71" i="274"/>
  <c r="O109" i="274"/>
  <c r="L23" i="274"/>
  <c r="I80" i="274"/>
  <c r="G37" i="274"/>
  <c r="H23" i="274"/>
  <c r="H111" i="274"/>
  <c r="J86" i="274"/>
  <c r="C90" i="274"/>
  <c r="O35" i="274"/>
  <c r="F29" i="274"/>
  <c r="J95" i="274"/>
  <c r="D74" i="274"/>
  <c r="J105" i="274"/>
  <c r="G61" i="274"/>
  <c r="G92" i="274"/>
  <c r="O93" i="274"/>
  <c r="N56" i="274"/>
  <c r="E116" i="274"/>
  <c r="H108" i="274"/>
  <c r="H101" i="274"/>
  <c r="O11" i="274"/>
  <c r="O110" i="274"/>
  <c r="M75" i="274"/>
  <c r="H109" i="274"/>
  <c r="I104" i="274"/>
  <c r="G113" i="274"/>
  <c r="J44" i="274"/>
  <c r="K64" i="274"/>
  <c r="N42" i="274"/>
  <c r="L109" i="274"/>
  <c r="N38" i="274"/>
  <c r="F64" i="274"/>
  <c r="O66" i="274"/>
  <c r="F119" i="274"/>
  <c r="L50" i="274"/>
  <c r="N84" i="274"/>
  <c r="H66" i="274"/>
  <c r="N50" i="274"/>
  <c r="M91" i="274"/>
  <c r="L20" i="274"/>
  <c r="C13" i="274"/>
  <c r="C95" i="274"/>
  <c r="D106" i="274"/>
  <c r="F54" i="274"/>
  <c r="C29" i="274"/>
  <c r="O29" i="274"/>
  <c r="M42" i="274"/>
  <c r="O88" i="274"/>
  <c r="J69" i="274"/>
  <c r="J116" i="274"/>
  <c r="M100" i="274"/>
  <c r="G51" i="274"/>
  <c r="K50" i="274"/>
  <c r="L9" i="274"/>
  <c r="D85" i="274"/>
  <c r="I22" i="274"/>
  <c r="K94" i="274"/>
  <c r="L106" i="274"/>
  <c r="J93" i="274"/>
  <c r="K57" i="274"/>
  <c r="F112" i="274"/>
  <c r="D102" i="274"/>
  <c r="H106" i="274"/>
  <c r="G95" i="274"/>
  <c r="G8" i="274"/>
  <c r="L74" i="274"/>
  <c r="H93" i="274"/>
  <c r="C62" i="274"/>
  <c r="C43" i="274"/>
  <c r="J45" i="274"/>
  <c r="H9" i="274"/>
  <c r="I39" i="274"/>
  <c r="O83" i="274"/>
  <c r="G44" i="274"/>
  <c r="I91" i="274"/>
  <c r="N49" i="274"/>
  <c r="L112" i="274"/>
  <c r="L8" i="274"/>
  <c r="L39" i="274"/>
  <c r="D61" i="274"/>
  <c r="F42" i="274"/>
  <c r="H74" i="274"/>
  <c r="K105" i="274"/>
  <c r="C104" i="274"/>
  <c r="H116" i="274"/>
  <c r="J12" i="274"/>
  <c r="L45" i="274"/>
  <c r="O23" i="274"/>
  <c r="F100" i="274"/>
  <c r="H105" i="274"/>
  <c r="L42" i="274"/>
  <c r="O106" i="274"/>
  <c r="F99" i="274" l="1"/>
  <c r="F98" i="274" s="1"/>
  <c r="C103" i="274"/>
  <c r="P104" i="274"/>
  <c r="H73" i="274"/>
  <c r="H72" i="274" s="1"/>
  <c r="N48" i="274"/>
  <c r="N46" i="274" s="1"/>
  <c r="H7" i="274"/>
  <c r="P43" i="274"/>
  <c r="P62" i="274"/>
  <c r="L73" i="274"/>
  <c r="L72" i="274" s="1"/>
  <c r="L7" i="274"/>
  <c r="M99" i="274"/>
  <c r="M98" i="274" s="1"/>
  <c r="O87" i="274"/>
  <c r="P29" i="274"/>
  <c r="F53" i="274"/>
  <c r="F52" i="274" s="1"/>
  <c r="P95" i="274"/>
  <c r="P13" i="274"/>
  <c r="H65" i="274"/>
  <c r="O65" i="274"/>
  <c r="I103" i="274"/>
  <c r="D73" i="274"/>
  <c r="D72" i="274" s="1"/>
  <c r="O34" i="274"/>
  <c r="P90" i="274"/>
  <c r="M59" i="274"/>
  <c r="H27" i="274"/>
  <c r="P71" i="274"/>
  <c r="M103" i="274"/>
  <c r="D48" i="274"/>
  <c r="D46" i="274" s="1"/>
  <c r="O19" i="274"/>
  <c r="J81" i="274"/>
  <c r="P36" i="274"/>
  <c r="G59" i="274"/>
  <c r="L99" i="274"/>
  <c r="L98" i="274" s="1"/>
  <c r="P77" i="274"/>
  <c r="P79" i="274"/>
  <c r="P10" i="274"/>
  <c r="I7" i="274"/>
  <c r="P30" i="274"/>
  <c r="K40" i="274"/>
  <c r="N7" i="274"/>
  <c r="P45" i="274"/>
  <c r="J15" i="274"/>
  <c r="H81" i="274"/>
  <c r="G103" i="274"/>
  <c r="P20" i="274"/>
  <c r="P108" i="274"/>
  <c r="G27" i="274"/>
  <c r="G15" i="274"/>
  <c r="P80" i="274"/>
  <c r="C7" i="274"/>
  <c r="P9" i="274"/>
  <c r="F19" i="274"/>
  <c r="L53" i="274"/>
  <c r="L52" i="274" s="1"/>
  <c r="P92" i="274"/>
  <c r="G48" i="274"/>
  <c r="G46" i="274" s="1"/>
  <c r="J40" i="274"/>
  <c r="O15" i="274"/>
  <c r="D34" i="274"/>
  <c r="P22" i="274"/>
  <c r="P89" i="274"/>
  <c r="H34" i="274"/>
  <c r="P57" i="274"/>
  <c r="J48" i="274"/>
  <c r="J46" i="274" s="1"/>
  <c r="N81" i="274"/>
  <c r="D7" i="274"/>
  <c r="J99" i="274"/>
  <c r="J98" i="274" s="1"/>
  <c r="D40" i="274"/>
  <c r="P51" i="274"/>
  <c r="H53" i="274"/>
  <c r="H52" i="274" s="1"/>
  <c r="N27" i="274"/>
  <c r="P110" i="274"/>
  <c r="O48" i="274"/>
  <c r="O46" i="274" s="1"/>
  <c r="G81" i="274"/>
  <c r="N40" i="274"/>
  <c r="P106" i="274"/>
  <c r="G7" i="274"/>
  <c r="I65" i="274"/>
  <c r="L81" i="274"/>
  <c r="P44" i="274"/>
  <c r="L48" i="274"/>
  <c r="L46" i="274" s="1"/>
  <c r="P101" i="274"/>
  <c r="H40" i="274"/>
  <c r="M48" i="274"/>
  <c r="M46" i="274" s="1"/>
  <c r="K81" i="274"/>
  <c r="P12" i="274"/>
  <c r="O53" i="274"/>
  <c r="O52" i="274" s="1"/>
  <c r="F103" i="274"/>
  <c r="P91" i="274"/>
  <c r="G65" i="274"/>
  <c r="I15" i="274"/>
  <c r="P21" i="274"/>
  <c r="C19" i="274"/>
  <c r="L15" i="274"/>
  <c r="K27" i="274"/>
  <c r="P23" i="274"/>
  <c r="P38" i="274"/>
  <c r="J65" i="274"/>
  <c r="J87" i="274"/>
  <c r="K99" i="274"/>
  <c r="K98" i="274" s="1"/>
  <c r="M27" i="274"/>
  <c r="K65" i="274"/>
  <c r="H103" i="274"/>
  <c r="O27" i="274"/>
  <c r="P85" i="274"/>
  <c r="O99" i="274"/>
  <c r="O98" i="274" s="1"/>
  <c r="L65" i="274"/>
  <c r="F15" i="274"/>
  <c r="D53" i="274"/>
  <c r="D52" i="274" s="1"/>
  <c r="K34" i="274"/>
  <c r="M73" i="274"/>
  <c r="M72" i="274" s="1"/>
  <c r="N87" i="274"/>
  <c r="P109" i="274"/>
  <c r="C73" i="274"/>
  <c r="P74" i="274"/>
  <c r="L87" i="274"/>
  <c r="L34" i="274"/>
  <c r="F40" i="274"/>
  <c r="H59" i="274"/>
  <c r="P102" i="274"/>
  <c r="P64" i="274"/>
  <c r="L27" i="274"/>
  <c r="I27" i="274"/>
  <c r="P107" i="274"/>
  <c r="C27" i="274"/>
  <c r="P28" i="274"/>
  <c r="M40" i="274"/>
  <c r="L59" i="274"/>
  <c r="C99" i="274"/>
  <c r="C98" i="274" s="1"/>
  <c r="P100" i="274"/>
  <c r="I99" i="274"/>
  <c r="I98" i="274" s="1"/>
  <c r="N59" i="274"/>
  <c r="P18" i="274"/>
  <c r="C15" i="274"/>
  <c r="J103" i="274"/>
  <c r="O59" i="274"/>
  <c r="F81" i="274"/>
  <c r="P113" i="274"/>
  <c r="B3" i="18"/>
  <c r="P114" i="274"/>
  <c r="F48" i="274"/>
  <c r="F46" i="274" s="1"/>
  <c r="I48" i="274"/>
  <c r="I46" i="274" s="1"/>
  <c r="P75" i="274"/>
  <c r="P54" i="274"/>
  <c r="C53" i="274"/>
  <c r="C52" i="274" s="1"/>
  <c r="I40" i="274"/>
  <c r="F73" i="274"/>
  <c r="F72" i="274" s="1"/>
  <c r="D59" i="274"/>
  <c r="M81" i="274"/>
  <c r="H19" i="274"/>
  <c r="P11" i="274"/>
  <c r="M34" i="274"/>
  <c r="P32" i="274"/>
  <c r="I19" i="274"/>
  <c r="P42" i="274"/>
  <c r="J7" i="274"/>
  <c r="O40" i="274"/>
  <c r="O7" i="274"/>
  <c r="P67" i="274"/>
  <c r="M7" i="274"/>
  <c r="N19" i="274"/>
  <c r="P76" i="274"/>
  <c r="P112" i="274"/>
  <c r="I34" i="274"/>
  <c r="K59" i="274"/>
  <c r="K87" i="274"/>
  <c r="P116" i="274"/>
  <c r="P78" i="274"/>
  <c r="C65" i="274"/>
  <c r="P66" i="274"/>
  <c r="J59" i="274"/>
  <c r="P37" i="274"/>
  <c r="B7" i="18"/>
  <c r="I81" i="274"/>
  <c r="P35" i="274"/>
  <c r="C34" i="274"/>
  <c r="J34" i="274"/>
  <c r="N53" i="274"/>
  <c r="N52" i="274" s="1"/>
  <c r="O81" i="274"/>
  <c r="P105" i="274"/>
  <c r="P41" i="274"/>
  <c r="C40" i="274"/>
  <c r="P84" i="274"/>
  <c r="P50" i="274"/>
  <c r="D65" i="274"/>
  <c r="K103" i="274"/>
  <c r="L103" i="274"/>
  <c r="B5" i="18"/>
  <c r="H99" i="274"/>
  <c r="H98" i="274" s="1"/>
  <c r="P70" i="274"/>
  <c r="F65" i="274"/>
  <c r="I59" i="274"/>
  <c r="F59" i="274"/>
  <c r="P94" i="274"/>
  <c r="N99" i="274"/>
  <c r="N98" i="274" s="1"/>
  <c r="G40" i="274"/>
  <c r="C81" i="274"/>
  <c r="P82" i="274"/>
  <c r="K15" i="274"/>
  <c r="O73" i="274"/>
  <c r="O72" i="274" s="1"/>
  <c r="P47" i="274"/>
  <c r="L40" i="274"/>
  <c r="P93" i="274"/>
  <c r="P17" i="274"/>
  <c r="P8" i="274"/>
  <c r="G99" i="274"/>
  <c r="G98" i="274" s="1"/>
  <c r="K48" i="274"/>
  <c r="K46" i="274" s="1"/>
  <c r="P83" i="274"/>
  <c r="G34" i="274"/>
  <c r="C48" i="274"/>
  <c r="C46" i="274" s="1"/>
  <c r="P49" i="274"/>
  <c r="F87" i="274"/>
  <c r="N34" i="274"/>
  <c r="P56" i="274"/>
  <c r="J27" i="274"/>
  <c r="P69" i="274"/>
  <c r="P39" i="274"/>
  <c r="K73" i="274"/>
  <c r="K72" i="274" s="1"/>
  <c r="J19" i="274"/>
  <c r="D103" i="274"/>
  <c r="K7" i="274"/>
  <c r="G19" i="274"/>
  <c r="B6" i="18"/>
  <c r="P68" i="274"/>
  <c r="G87" i="274"/>
  <c r="J53" i="274"/>
  <c r="J52" i="274" s="1"/>
  <c r="D27" i="274"/>
  <c r="K53" i="274"/>
  <c r="K52" i="274" s="1"/>
  <c r="I73" i="274"/>
  <c r="I72" i="274" s="1"/>
  <c r="F27" i="274"/>
  <c r="D19" i="274"/>
  <c r="P31" i="274"/>
  <c r="F7" i="274"/>
  <c r="M19" i="274"/>
  <c r="D99" i="274"/>
  <c r="D98" i="274" s="1"/>
  <c r="B2" i="18"/>
  <c r="M65" i="274"/>
  <c r="O103" i="274"/>
  <c r="M53" i="274"/>
  <c r="M52" i="274" s="1"/>
  <c r="P86" i="274"/>
  <c r="D81" i="274"/>
  <c r="K19" i="274"/>
  <c r="N103" i="274"/>
  <c r="F34" i="274"/>
  <c r="C59" i="274"/>
  <c r="P60" i="274"/>
  <c r="L19" i="274"/>
  <c r="P33" i="274"/>
  <c r="C87" i="274"/>
  <c r="P88" i="274"/>
  <c r="P55" i="274"/>
  <c r="P111" i="274"/>
  <c r="H15" i="274"/>
  <c r="G53" i="274"/>
  <c r="G52" i="274" s="1"/>
  <c r="J73" i="274"/>
  <c r="J72" i="274" s="1"/>
  <c r="I87" i="274"/>
  <c r="N73" i="274"/>
  <c r="N72" i="274" s="1"/>
  <c r="M87" i="274"/>
  <c r="D87" i="274"/>
  <c r="N15" i="274"/>
  <c r="P63" i="274"/>
  <c r="P16" i="274"/>
  <c r="M15" i="274"/>
  <c r="P61" i="274"/>
  <c r="H48" i="274"/>
  <c r="H46" i="274" s="1"/>
  <c r="G73" i="274"/>
  <c r="G72" i="274" s="1"/>
  <c r="N65" i="274"/>
  <c r="D15" i="274"/>
  <c r="I53" i="274"/>
  <c r="I52" i="274" s="1"/>
  <c r="H87" i="274"/>
  <c r="E115" i="274"/>
  <c r="E26" i="274"/>
  <c r="C72" i="274"/>
  <c r="E58" i="274"/>
  <c r="E14" i="274"/>
  <c r="E24" i="274" s="1"/>
  <c r="B8" i="18" a="1"/>
  <c r="L14" i="274" l="1"/>
  <c r="O14" i="274"/>
  <c r="O24" i="274" s="1"/>
  <c r="I58" i="274"/>
  <c r="H14" i="274"/>
  <c r="H24" i="274" s="1"/>
  <c r="M115" i="274"/>
  <c r="J58" i="274"/>
  <c r="F14" i="274"/>
  <c r="F24" i="274" s="1"/>
  <c r="O58" i="274"/>
  <c r="K115" i="274"/>
  <c r="M14" i="274"/>
  <c r="M24" i="274" s="1"/>
  <c r="O115" i="274"/>
  <c r="L26" i="274"/>
  <c r="L115" i="274"/>
  <c r="I14" i="274"/>
  <c r="I24" i="274" s="1"/>
  <c r="H26" i="274"/>
  <c r="D26" i="274"/>
  <c r="I115" i="274"/>
  <c r="J115" i="274"/>
  <c r="L24" i="274"/>
  <c r="I26" i="274"/>
  <c r="J14" i="274"/>
  <c r="J24" i="274" s="1"/>
  <c r="C26" i="274"/>
  <c r="M26" i="274"/>
  <c r="L58" i="274"/>
  <c r="O26" i="274"/>
  <c r="K26" i="274"/>
  <c r="K14" i="274"/>
  <c r="K24" i="274" s="1"/>
  <c r="H58" i="274"/>
  <c r="H115" i="274"/>
  <c r="G115" i="274"/>
  <c r="C14" i="274"/>
  <c r="C24" i="274" s="1"/>
  <c r="D58" i="274"/>
  <c r="N58" i="274"/>
  <c r="N115" i="274"/>
  <c r="P46" i="274"/>
  <c r="P103" i="274"/>
  <c r="G26" i="274"/>
  <c r="P19" i="274"/>
  <c r="J26" i="274"/>
  <c r="P87" i="274"/>
  <c r="P40" i="274"/>
  <c r="N14" i="274"/>
  <c r="N24" i="274" s="1"/>
  <c r="F115" i="274"/>
  <c r="P72" i="274"/>
  <c r="F58" i="274"/>
  <c r="P65" i="274"/>
  <c r="P52" i="274"/>
  <c r="P81" i="274"/>
  <c r="G14" i="274"/>
  <c r="G24" i="274" s="1"/>
  <c r="G58" i="274"/>
  <c r="M58" i="274"/>
  <c r="P27" i="274"/>
  <c r="N26" i="274"/>
  <c r="P15" i="274"/>
  <c r="K58" i="274"/>
  <c r="P7" i="274"/>
  <c r="P73" i="274"/>
  <c r="B8" i="18"/>
  <c r="P99" i="274"/>
  <c r="P53" i="274"/>
  <c r="C58" i="274"/>
  <c r="P59" i="274"/>
  <c r="F26" i="274"/>
  <c r="D14" i="274"/>
  <c r="D24" i="274" s="1"/>
  <c r="P34" i="274"/>
  <c r="P48" i="274"/>
  <c r="D115" i="274"/>
  <c r="E96" i="274"/>
  <c r="E117" i="274" s="1"/>
  <c r="E120" i="274" s="1"/>
  <c r="P98" i="274"/>
  <c r="C115" i="274"/>
  <c r="M96" i="274" l="1"/>
  <c r="J96" i="274"/>
  <c r="J117" i="274" s="1"/>
  <c r="I96" i="274"/>
  <c r="I117" i="274" s="1"/>
  <c r="G96" i="274"/>
  <c r="G117" i="274" s="1"/>
  <c r="G120" i="274" s="1"/>
  <c r="O96" i="274"/>
  <c r="O117" i="274" s="1"/>
  <c r="O120" i="274" s="1"/>
  <c r="H96" i="274"/>
  <c r="H117" i="274" s="1"/>
  <c r="K96" i="274"/>
  <c r="K117" i="274" s="1"/>
  <c r="N96" i="274"/>
  <c r="N117" i="274" s="1"/>
  <c r="N120" i="274" s="1"/>
  <c r="F96" i="274"/>
  <c r="F117" i="274" s="1"/>
  <c r="F120" i="274" s="1"/>
  <c r="M117" i="274"/>
  <c r="M120" i="274" s="1"/>
  <c r="D96" i="274"/>
  <c r="D117" i="274" s="1"/>
  <c r="D120" i="274" s="1"/>
  <c r="L96" i="274"/>
  <c r="L117" i="274" s="1"/>
  <c r="L120" i="274" s="1"/>
  <c r="P24" i="274"/>
  <c r="C96" i="274"/>
  <c r="C117" i="274" s="1"/>
  <c r="P14" i="274"/>
  <c r="P58" i="274"/>
  <c r="P115" i="274"/>
  <c r="P26" i="274"/>
  <c r="L122" i="274" l="1"/>
  <c r="P96" i="274"/>
  <c r="C120" i="274"/>
  <c r="P117" i="274"/>
  <c r="P120" i="274" s="1"/>
</calcChain>
</file>

<file path=xl/connections.xml><?xml version="1.0" encoding="utf-8"?>
<connections xmlns="http://schemas.openxmlformats.org/spreadsheetml/2006/main">
  <connection id="1" name="Connection" type="1" refreshedVersion="7">
    <dbPr connection="DSN=pivot;DefaultDir=F:\OsloProjects\Installazioni\Conan\Coda15\44178_20251126131512\;DriverId=27;FIL=text;MaxBufferSize=2048;PageTimeout=5;" command=" SELECT * FROM output.txt tabella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<sst xmlns="http://schemas.openxmlformats.org/spreadsheetml/2006/main" count="18859" uniqueCount="4401">
  <si>
    <t>CRITERI</t>
  </si>
  <si>
    <t>ANNO</t>
  </si>
  <si>
    <t>%</t>
  </si>
  <si>
    <t>Valori parametri</t>
  </si>
  <si>
    <t>Sum of VALORE</t>
  </si>
  <si>
    <t>Total</t>
  </si>
  <si>
    <t>Ammortamenti</t>
  </si>
  <si>
    <t>NOME FOGLIO</t>
  </si>
  <si>
    <t>BASE</t>
  </si>
  <si>
    <t>AZIENDA</t>
  </si>
  <si>
    <t>Altri costi</t>
  </si>
  <si>
    <t>CE_ID_UPLOAD</t>
  </si>
  <si>
    <t>ANNO [V_SIRECOM_LA_VALORI_BASE]</t>
  </si>
  <si>
    <t>@ = [Anno]</t>
  </si>
  <si>
    <t>AZIENDA_COD_COMPLETO [V_SIRECOM_LA_VALORI_BASE]</t>
  </si>
  <si>
    <t>@ = [Azienda]</t>
  </si>
  <si>
    <t>RILEVAZIONE_COD [V_SIRECOM_LA_VALORI_BASE]</t>
  </si>
  <si>
    <t>LA_BASE_CODICE_COMPLETO [V_SIRECOM_LA_VALORI_BASE]</t>
  </si>
  <si>
    <t>LA_BASE_CODICE [V_SIRECOM_LA_VALORI_BASE]</t>
  </si>
  <si>
    <t>TIPO_FLUSSO [V_SIRECOM_LA_VALORI_BASE]</t>
  </si>
  <si>
    <t>VERSIONE_RILEVAZIONE [V_SIRECOM_LA_VALORI_BASE]</t>
  </si>
  <si>
    <t>VALORE [V_SIRECOM_LA_VALORI_BASE]</t>
  </si>
  <si>
    <t>VALORE_LA01 [V_SIRECOM_LA_VALORI_BASE]</t>
  </si>
  <si>
    <t>VALORE_LA02 [V_SIRECOM_LA_VALORI_BASE]</t>
  </si>
  <si>
    <t>VALORE_LA03 [V_SIRECOM_LA_VALORI_BASE]</t>
  </si>
  <si>
    <t>VALORE_LA04 [V_SIRECOM_LA_VALORI_BASE]</t>
  </si>
  <si>
    <t>VALORE_LA05 [V_SIRECOM_LA_VALORI_BASE]</t>
  </si>
  <si>
    <t>VALORE_LA06 [V_SIRECOM_LA_VALORI_BASE]</t>
  </si>
  <si>
    <t>VALORE_LA07 [V_SIRECOM_LA_VALORI_BASE]</t>
  </si>
  <si>
    <t>VALORE_LA08 [V_SIRECOM_LA_VALORI_BASE]</t>
  </si>
  <si>
    <t>VALORE_LA09 [V_SIRECOM_LA_VALORI_BASE]</t>
  </si>
  <si>
    <t>VALORE_LA10 [V_SIRECOM_LA_VALORI_BASE]</t>
  </si>
  <si>
    <t>VALORE_LA11 [V_SIRECOM_LA_VALORI_BASE]</t>
  </si>
  <si>
    <t>VALORE_LA12 [V_SIRECOM_LA_VALORI_BASE]</t>
  </si>
  <si>
    <t>VALORE_LA13 [V_SIRECOM_LA_VALORI_BASE]</t>
  </si>
  <si>
    <t>DATAORA_INS [V_SIRECOM_LA_VALORI_BASE]</t>
  </si>
  <si>
    <t>IDFILE_UPLOAD [V_SIRECOM_LA_VALORI_BASE]</t>
  </si>
  <si>
    <t>[Anno]</t>
  </si>
  <si>
    <t>[Azienda]</t>
  </si>
  <si>
    <t>1A120</t>
  </si>
  <si>
    <t>1B100</t>
  </si>
  <si>
    <t>1C100</t>
  </si>
  <si>
    <t>1D100</t>
  </si>
  <si>
    <t>1E100</t>
  </si>
  <si>
    <t>1F111</t>
  </si>
  <si>
    <t>1F112</t>
  </si>
  <si>
    <t>1F113</t>
  </si>
  <si>
    <t>1F121</t>
  </si>
  <si>
    <t>1F122</t>
  </si>
  <si>
    <t>1G100</t>
  </si>
  <si>
    <t>1H100</t>
  </si>
  <si>
    <t>2A111</t>
  </si>
  <si>
    <t>2A112</t>
  </si>
  <si>
    <t>2A113</t>
  </si>
  <si>
    <t>2A114</t>
  </si>
  <si>
    <t>2A115</t>
  </si>
  <si>
    <t>2A116</t>
  </si>
  <si>
    <t>2A121</t>
  </si>
  <si>
    <t>2A122</t>
  </si>
  <si>
    <t>2A123</t>
  </si>
  <si>
    <t>2A124</t>
  </si>
  <si>
    <t>2A125</t>
  </si>
  <si>
    <t>2A131</t>
  </si>
  <si>
    <t>2A132</t>
  </si>
  <si>
    <t>2B100</t>
  </si>
  <si>
    <t>2C100</t>
  </si>
  <si>
    <t>2D100</t>
  </si>
  <si>
    <t>2E110</t>
  </si>
  <si>
    <t>2E121</t>
  </si>
  <si>
    <t>2E122</t>
  </si>
  <si>
    <t>2E130</t>
  </si>
  <si>
    <t>2F111</t>
  </si>
  <si>
    <t>2F112</t>
  </si>
  <si>
    <t>2F113</t>
  </si>
  <si>
    <t>2F120</t>
  </si>
  <si>
    <t>2G111</t>
  </si>
  <si>
    <t>2G112</t>
  </si>
  <si>
    <t>2G113</t>
  </si>
  <si>
    <t>2G114</t>
  </si>
  <si>
    <t>2G115</t>
  </si>
  <si>
    <t>2G121</t>
  </si>
  <si>
    <t>2G122</t>
  </si>
  <si>
    <t>2G123</t>
  </si>
  <si>
    <t>2G124</t>
  </si>
  <si>
    <t>2G125</t>
  </si>
  <si>
    <t>2G130</t>
  </si>
  <si>
    <t>2H111</t>
  </si>
  <si>
    <t>2H112</t>
  </si>
  <si>
    <t>2H120</t>
  </si>
  <si>
    <t>2H130</t>
  </si>
  <si>
    <t>2H140</t>
  </si>
  <si>
    <t>2H150</t>
  </si>
  <si>
    <t>2H160</t>
  </si>
  <si>
    <t>2I110</t>
  </si>
  <si>
    <t>2I120</t>
  </si>
  <si>
    <t>2I130</t>
  </si>
  <si>
    <t>2I140</t>
  </si>
  <si>
    <t>2I150</t>
  </si>
  <si>
    <t>2J110</t>
  </si>
  <si>
    <t>2J120</t>
  </si>
  <si>
    <t>2J130</t>
  </si>
  <si>
    <t>2J140</t>
  </si>
  <si>
    <t>2J150</t>
  </si>
  <si>
    <t>2J160</t>
  </si>
  <si>
    <t>2K100</t>
  </si>
  <si>
    <t>2L100</t>
  </si>
  <si>
    <t>3A111</t>
  </si>
  <si>
    <t>3A112</t>
  </si>
  <si>
    <t>3A120</t>
  </si>
  <si>
    <t>3B110</t>
  </si>
  <si>
    <t>3B120</t>
  </si>
  <si>
    <t>3B130</t>
  </si>
  <si>
    <t>3B140</t>
  </si>
  <si>
    <t>3B150</t>
  </si>
  <si>
    <t>3C100</t>
  </si>
  <si>
    <t>3D100</t>
  </si>
  <si>
    <t>3E100</t>
  </si>
  <si>
    <t>3F100</t>
  </si>
  <si>
    <t>3G100</t>
  </si>
  <si>
    <t>3H100</t>
  </si>
  <si>
    <t>48888</t>
  </si>
  <si>
    <t>1A110</t>
  </si>
  <si>
    <t>LA - Modello di totalizzazione ministeriale</t>
  </si>
  <si>
    <t>Consumi di esercizio</t>
  </si>
  <si>
    <t>Costi per acquisti di servizi</t>
  </si>
  <si>
    <t>Personale</t>
  </si>
  <si>
    <t>Beni sanitari</t>
  </si>
  <si>
    <t>Beni non sanitari</t>
  </si>
  <si>
    <t>prestazioni sanitarie</t>
  </si>
  <si>
    <t>servizi sanitari per erogazione di prestazioni</t>
  </si>
  <si>
    <t>servizi non sanitari</t>
  </si>
  <si>
    <t>Ruolo sanitario</t>
  </si>
  <si>
    <t>Ruolo professionale</t>
  </si>
  <si>
    <t>Ruolo tecnico</t>
  </si>
  <si>
    <t>Ruolo amministrativo</t>
  </si>
  <si>
    <t>Sopravvenienze  Insussistenze</t>
  </si>
  <si>
    <t>Oneri finanziari,svalutazioni,minusvalenze</t>
  </si>
  <si>
    <t>TOTALE</t>
  </si>
  <si>
    <t xml:space="preserve"> + BA0020 + BA2670</t>
  </si>
  <si>
    <t xml:space="preserve"> + BA0310 + BA2680</t>
  </si>
  <si>
    <t xml:space="preserve"> + BA0410  + BA2840 + BA2850  + EA0410 + EA0510 + BA0490 + BA0530 + EA0420 + EA0520 + BA0640 + BA0700 + BA0750 + BA0800 + BA0900</t>
  </si>
  <si>
    <t xml:space="preserve"> + BA1280  - BA1300  + BA1350 - BA1420 + BA1880 + BA1490 - BA1540  - BA1541</t>
  </si>
  <si>
    <t xml:space="preserve"> + BA1560  - BA1810 - BA1880 + BA1910 - BA1940  + BA2000</t>
  </si>
  <si>
    <t xml:space="preserve"> + BA2090 + BA1420 + BA2860  + BA2720 + BA2870 + BA2880 +  BA2881 +  BA2882 +  BA2883 +  BA2884 + EA0370 +  EA0500 +  YA0020</t>
  </si>
  <si>
    <t xml:space="preserve"> + BA2230 + BA1810</t>
  </si>
  <si>
    <t xml:space="preserve"> + BA2320</t>
  </si>
  <si>
    <t xml:space="preserve"> + BA2410</t>
  </si>
  <si>
    <t xml:space="preserve"> + BA2560</t>
  </si>
  <si>
    <t xml:space="preserve"> + EA0280  - EA0370 - EA0410 - EA0420 - EA0500</t>
  </si>
  <si>
    <t xml:space="preserve"> + CA0110 + CA0150 + DA0020 + EA0270</t>
  </si>
  <si>
    <t xml:space="preserve"> + BZ9999  - BA2770 - EA0461 + CA0110</t>
  </si>
  <si>
    <t>Codice</t>
  </si>
  <si>
    <t>Macrovoci economiche</t>
  </si>
  <si>
    <t xml:space="preserve"> + BA0960 + BA1030 + BA1090 + BA1140 + BA1550 + EA0430 + EA0530 + BA1300  + BA1540  + BA1541  + BA1542  + BA2730  + BA2760 </t>
  </si>
  <si>
    <t xml:space="preserve"> - BA1542 + BA1940  + BA2020  + BA2050  + BA2061  + BA1200  + YA0040</t>
  </si>
  <si>
    <t xml:space="preserve"> + BA2030 + BA2060 + BA2070 + BA2740 + BA2741</t>
  </si>
  <si>
    <t xml:space="preserve"> - EA0510 - EA0520 - EA0430  - EA0530  - EA0461</t>
  </si>
  <si>
    <t xml:space="preserve"> + BA2890 + YZ9999 - YA0020 - YA0040</t>
  </si>
  <si>
    <t xml:space="preserve"> + CA0150 + DA0020 + EA0260 + YZ9999</t>
  </si>
  <si>
    <t>1A100</t>
  </si>
  <si>
    <t>Sorveglianza, prevenzione e controllo delle malattie infettive e parassitarie, inclusi i programmi vaccinali</t>
  </si>
  <si>
    <t xml:space="preserve">  1A110</t>
  </si>
  <si>
    <t xml:space="preserve">Vaccinazioni </t>
  </si>
  <si>
    <t xml:space="preserve">  1A120</t>
  </si>
  <si>
    <t>Altri interventi per la sorveglianza, prevenzione e controllo delle malattie infettive e parassitarie</t>
  </si>
  <si>
    <t>Tutela della salute e della sicurezza degli ambienti aperti e confinati</t>
  </si>
  <si>
    <t>Sorveglianza, prevenzione e tutela della salute e sicurezza nei luoghi di lavoro</t>
  </si>
  <si>
    <t>Salute animale e igiene urbana veterinaria</t>
  </si>
  <si>
    <t>Sicurezza alimentare - Tutela della salute dei consumatori</t>
  </si>
  <si>
    <t>1F100</t>
  </si>
  <si>
    <t>Sorveglianza e prevenzione delle malattie croniche, inclusi la promozione di stili di vita sani ed i programmi organizzati di screening; sorveglianza e prevenzione nutrizionale</t>
  </si>
  <si>
    <t xml:space="preserve">  1F110</t>
  </si>
  <si>
    <t>Screening oncologici</t>
  </si>
  <si>
    <t xml:space="preserve">     1F111</t>
  </si>
  <si>
    <t>Programmi organizzati svolti in apposita Unità operativa/Centro di costo</t>
  </si>
  <si>
    <t xml:space="preserve">     1F112</t>
  </si>
  <si>
    <t>Programmi organizzati svolti in ambito consultoriale/ambulatoriale territoriale</t>
  </si>
  <si>
    <t xml:space="preserve">     1F113</t>
  </si>
  <si>
    <t>Programmi organizzati svolti in ambito ospedaliero</t>
  </si>
  <si>
    <t xml:space="preserve">  1F120</t>
  </si>
  <si>
    <t>Altre attività di Sorveglianza e prevenzione delle malattie croniche, inclusi la promozione di stili di vita sani e prevenzione nutrizionale</t>
  </si>
  <si>
    <t xml:space="preserve">     1F121</t>
  </si>
  <si>
    <t>Altre attività svolte in ambito extra-ospedaliero</t>
  </si>
  <si>
    <t xml:space="preserve">     1F122</t>
  </si>
  <si>
    <t>Altre attività svolte in ambito ospedaliero</t>
  </si>
  <si>
    <t>Attività medico legali per finalità pubbliche</t>
  </si>
  <si>
    <t>Contributo Legge 210/92</t>
  </si>
  <si>
    <t>TOTALE PREVENZIONE COLLETTIVA E SANITA' PUBBLICA</t>
  </si>
  <si>
    <t>2A100</t>
  </si>
  <si>
    <t xml:space="preserve">Assistenza sanitaria di base  </t>
  </si>
  <si>
    <t xml:space="preserve">  2A110</t>
  </si>
  <si>
    <t>Medicina generale</t>
  </si>
  <si>
    <t xml:space="preserve">     2A111</t>
  </si>
  <si>
    <t>Medicina generale - Attività in convenzione</t>
  </si>
  <si>
    <t xml:space="preserve">     2A112</t>
  </si>
  <si>
    <t>Medicina generale - Prestazioni erogate nelle cure domiciliari</t>
  </si>
  <si>
    <t xml:space="preserve">     2A113</t>
  </si>
  <si>
    <t>Medicina generale - Prestazioni erogate presso strutture residenziali e semiresidenziali</t>
  </si>
  <si>
    <t xml:space="preserve">     2A114</t>
  </si>
  <si>
    <t>Medicina generale - Programmi vaccinali</t>
  </si>
  <si>
    <t xml:space="preserve">     2A115</t>
  </si>
  <si>
    <t>Medicina generale - Attività presso UCCP</t>
  </si>
  <si>
    <t xml:space="preserve">     2A116</t>
  </si>
  <si>
    <t xml:space="preserve">Medicina generale - Attività  presso - Ospedali di Comunità   </t>
  </si>
  <si>
    <t xml:space="preserve">  2A120</t>
  </si>
  <si>
    <t>Pediatria di libera scelta</t>
  </si>
  <si>
    <t xml:space="preserve">     2A121</t>
  </si>
  <si>
    <t>Pediatria di libera scelta - Attività in convenzione</t>
  </si>
  <si>
    <t xml:space="preserve">     2A122</t>
  </si>
  <si>
    <t>Pediatria di libera scelta - Prestazioni erogate nelle cure domiciliari</t>
  </si>
  <si>
    <t xml:space="preserve">     2A123</t>
  </si>
  <si>
    <t>Pediatria di libera scelta - Programmi vaccinali</t>
  </si>
  <si>
    <t xml:space="preserve">     2A124</t>
  </si>
  <si>
    <t>Pediatria di libera scelta - Attività presso UCCP</t>
  </si>
  <si>
    <t xml:space="preserve">     2A125</t>
  </si>
  <si>
    <t xml:space="preserve">Pediatria di libera scelta - Attività  presso Ospedali di Comunità </t>
  </si>
  <si>
    <t xml:space="preserve">  2A130</t>
  </si>
  <si>
    <t>Altra assistenza sanitaria di base</t>
  </si>
  <si>
    <t xml:space="preserve">     2A131</t>
  </si>
  <si>
    <t>Altra assistenza sanitaria di base : Assistenza distrettuale e  UCCP</t>
  </si>
  <si>
    <t xml:space="preserve">     2A132</t>
  </si>
  <si>
    <t xml:space="preserve">Altra assistenza sanitaria di base - Ospedali di Comunità </t>
  </si>
  <si>
    <t>Continuità assistenziale</t>
  </si>
  <si>
    <t>Assistenza ai turisti</t>
  </si>
  <si>
    <t xml:space="preserve">Emergenza sanitaria territoriale </t>
  </si>
  <si>
    <t xml:space="preserve">Assistenza farmaceutica </t>
  </si>
  <si>
    <t>Assistenza farmaceutica erogata in regime di convenzione</t>
  </si>
  <si>
    <t xml:space="preserve">Assistenza farmaceutica - erogazione diretta a livello territoriale </t>
  </si>
  <si>
    <t>Assistenza farmaceutica - erogazione diretta a livello territoriale - Distribuzione Diretta</t>
  </si>
  <si>
    <t>Assistenza farmaceutica - erogazione diretta a livello territoriale - Distribuzione Per Conto</t>
  </si>
  <si>
    <t xml:space="preserve">Assistenza farmaceutica - erogazione diretta a livello ospedaliero </t>
  </si>
  <si>
    <t>2F100</t>
  </si>
  <si>
    <t>Assistenza integrativa e protesica</t>
  </si>
  <si>
    <t xml:space="preserve">  2F110</t>
  </si>
  <si>
    <t>Assistenza integrativa-Totale</t>
  </si>
  <si>
    <t xml:space="preserve">     2F111</t>
  </si>
  <si>
    <t>Assistenza integrativa - Presidi per persone affette da malattia diabetica o da malattie rare</t>
  </si>
  <si>
    <t xml:space="preserve">     2F112</t>
  </si>
  <si>
    <t>Assistenza integrativa - Prodotti destinati a un¿alimentazione particolare</t>
  </si>
  <si>
    <t xml:space="preserve">     2F113</t>
  </si>
  <si>
    <t>Assistenza integrativa - Dispositivi monouso</t>
  </si>
  <si>
    <t xml:space="preserve">  2F120</t>
  </si>
  <si>
    <t>Assistenza protesica</t>
  </si>
  <si>
    <t>2G100</t>
  </si>
  <si>
    <t>Assistenza specialistica ambulatoriale</t>
  </si>
  <si>
    <t xml:space="preserve">  2G110</t>
  </si>
  <si>
    <t>Assistenza specialistica ambulatoriale - Attività prodotta in ambito ospedaliero</t>
  </si>
  <si>
    <t xml:space="preserve">     2G111</t>
  </si>
  <si>
    <t xml:space="preserve">Assistenza specialistica ambulatoriale - Attività prodotta in ambito ospedaliero - Attività di laboratorio </t>
  </si>
  <si>
    <t xml:space="preserve">     2G112</t>
  </si>
  <si>
    <t>Assistenza specialistica ambulatoriale - Attività prodotta in ambito ospedaliero - Diagnostica strumentale</t>
  </si>
  <si>
    <t xml:space="preserve">     2G113</t>
  </si>
  <si>
    <t>Assistenza specialistica ambulatoriale - Attività prodotta in ambito ospedaliero - Attività clinica</t>
  </si>
  <si>
    <t xml:space="preserve">     2G114</t>
  </si>
  <si>
    <t>Assistenza specialistica ambulatoriale - Attività prodotta in ambito ospedaliero - Farmaci ad alto costo rimborsati extra tariffa</t>
  </si>
  <si>
    <t xml:space="preserve">     2G115</t>
  </si>
  <si>
    <t>Assistenza specialistica ambulatoriale - Attività prodotta in ambito ospedaliero - Dispositivi ad alto costo rimborsati extra tariffa</t>
  </si>
  <si>
    <t xml:space="preserve">  2G120</t>
  </si>
  <si>
    <t>Assistenza specialistica ambulatoriale - Attività prodotta in ambito distrettuale e da terzi</t>
  </si>
  <si>
    <t xml:space="preserve">     2G121</t>
  </si>
  <si>
    <t xml:space="preserve">Assistenza specialistica ambulatoriale - Attività prodotta in ambito distrettuale e da terzi - Attività di laboratorio </t>
  </si>
  <si>
    <t xml:space="preserve">     2G122</t>
  </si>
  <si>
    <t>Assistenza specialistica ambulatoriale - Attività prodotta in ambito distrettuale e da terzi - Diagnostica strumentale</t>
  </si>
  <si>
    <t xml:space="preserve">     2G123</t>
  </si>
  <si>
    <t>Assistenza specialistica ambulatoriale - Attività prodotta in ambito distrettuale e da terzi - Attività clinica</t>
  </si>
  <si>
    <t xml:space="preserve">     2G124</t>
  </si>
  <si>
    <t>Assistenza specialistica ambulatoriale - Attività prodotta in ambito distrettuale e da terzi   Farmaci ad alto costo rimborsati extra  - tariffa</t>
  </si>
  <si>
    <t xml:space="preserve">     2G125</t>
  </si>
  <si>
    <t>Assistenza specialistica ambulatoriale - Attività prodotta in ambito distrettuale e da terzi - Dispositivi ad alto costo rimborsati extra --tariffa</t>
  </si>
  <si>
    <t xml:space="preserve">  2G130</t>
  </si>
  <si>
    <t xml:space="preserve">Assistenza specialistica ambulatoriale - Trasporto utenti </t>
  </si>
  <si>
    <t>2H100</t>
  </si>
  <si>
    <t xml:space="preserve">Assistenza  sociosanitaria distrettuale, domiciliare e territoriale  </t>
  </si>
  <si>
    <t xml:space="preserve">  2H110</t>
  </si>
  <si>
    <t xml:space="preserve">Assistenza sociosanitaria distrettuale, domiciliare e territoriale  - Cure domiciliari </t>
  </si>
  <si>
    <t xml:space="preserve">     2H111</t>
  </si>
  <si>
    <t>Cure domiciliari</t>
  </si>
  <si>
    <t xml:space="preserve">     2H112</t>
  </si>
  <si>
    <t>Cure palliative domiciliari</t>
  </si>
  <si>
    <t xml:space="preserve">  2H120</t>
  </si>
  <si>
    <t>Assistenza sociosanitaria distrettuale, domiciliare e territoriale - Assistenza a minori, donne,  coppie, famiglia (consultori)</t>
  </si>
  <si>
    <t xml:space="preserve">  2H130</t>
  </si>
  <si>
    <t>Assistenza sociosanitaria distrettuale, domiciliare e territoriale - Assistenza ai minori con disturbi in ambito neuropsichiatrico e del neurosviluppo</t>
  </si>
  <si>
    <t xml:space="preserve">  2H140</t>
  </si>
  <si>
    <t>Assistenza sociosanitaria distrettuale, domiciliare e territoriale - Assistenza alle persone con disturbi mentali</t>
  </si>
  <si>
    <t xml:space="preserve">  2H150</t>
  </si>
  <si>
    <t>Assistenza sociosanitaria distrettuale, domiciliare e territoriale - Assistenza alle persone con disabilità</t>
  </si>
  <si>
    <t xml:space="preserve">  2H160</t>
  </si>
  <si>
    <t>Assistenza sociosanitaria distrettuale, domiciliare e territoriale  - Assistenza alle persone con dipendenze patologiche</t>
  </si>
  <si>
    <t>2I100</t>
  </si>
  <si>
    <t>Assistenza sociosanitaria semi-residenziale</t>
  </si>
  <si>
    <t xml:space="preserve">  2I110</t>
  </si>
  <si>
    <t>Assistenza sociosanitaria semi-residenziale - Assistenza alle persone con disturbi mentali</t>
  </si>
  <si>
    <t xml:space="preserve">  2I120</t>
  </si>
  <si>
    <t>Assistenza sociosanitaria semi-residenziale - Assistenza alle persone con disabilità</t>
  </si>
  <si>
    <t xml:space="preserve">  2I130</t>
  </si>
  <si>
    <t>Assistenza sociosanitaria semi-residenziale - Assistenza alle persone con dipendenze patologiche</t>
  </si>
  <si>
    <t xml:space="preserve">  2I140</t>
  </si>
  <si>
    <t>Assistenza sociosanitaria semi-residenziale - Assistenza alle persone non autosufficienti</t>
  </si>
  <si>
    <t xml:space="preserve">  2I150</t>
  </si>
  <si>
    <t>Assistenza sociosanitaria semi-residenziale - assistenza ai minori con disturbi in ambito neuropsichiatrico e del neurosviluppo</t>
  </si>
  <si>
    <t>2J100</t>
  </si>
  <si>
    <t>Assistenza sociosanitaria residenziale</t>
  </si>
  <si>
    <t xml:space="preserve">  2J110</t>
  </si>
  <si>
    <t>Assistenza sociosanitaria residenziale - Assistenza alle persone con disturbi mentali</t>
  </si>
  <si>
    <t xml:space="preserve">  2J120</t>
  </si>
  <si>
    <t xml:space="preserve">Assistenza sociosanitaria residenziale - Assistenza alle persone con disabilità </t>
  </si>
  <si>
    <t xml:space="preserve">  2J130</t>
  </si>
  <si>
    <t>Assistenza sociosanitaria residenziale - Assistenza alle persone con dipendenze patologiche</t>
  </si>
  <si>
    <t xml:space="preserve">  2J140</t>
  </si>
  <si>
    <t>Assistenza sociosanitaria residenziale - Assistenza alle persone non autosufficienti</t>
  </si>
  <si>
    <t xml:space="preserve">  2J150</t>
  </si>
  <si>
    <t>Assistenza sociosanitaria residenziale - Assistenza alle persone nella fase terminale della vita</t>
  </si>
  <si>
    <t xml:space="preserve">  2J160</t>
  </si>
  <si>
    <t>Assistenza sociosanitaria residenziale - Assistenza ai minori con disturbi in ambito neuropsichiatrico e del neurosviluppo</t>
  </si>
  <si>
    <t xml:space="preserve">Assistenza termale </t>
  </si>
  <si>
    <t>Assistenza presso strutture sanitarie interne alle carceri</t>
  </si>
  <si>
    <t>TOTALE ASSISTENZA DISTRETTUALE</t>
  </si>
  <si>
    <t>3A100</t>
  </si>
  <si>
    <t>Attività di Pronto soccorso</t>
  </si>
  <si>
    <t xml:space="preserve">  3A110</t>
  </si>
  <si>
    <t>Attività diretta di Pronto soccorso e OBI</t>
  </si>
  <si>
    <t xml:space="preserve">     3A111 </t>
  </si>
  <si>
    <t xml:space="preserve">Attività diretta di PS e OBI per accessi non seguiti da ricovero </t>
  </si>
  <si>
    <t xml:space="preserve">     3A112</t>
  </si>
  <si>
    <t>Attività diretta di PS e OBI per accessi seguiti da ricovero</t>
  </si>
  <si>
    <t xml:space="preserve">  3A120</t>
  </si>
  <si>
    <t xml:space="preserve">Accertamenti diagnostici strumentali e consulenze in Pronto Soccorso per accessi non seguiti da ricovero </t>
  </si>
  <si>
    <t>3B100</t>
  </si>
  <si>
    <t>Assistenza ospedaliera per acuti</t>
  </si>
  <si>
    <t xml:space="preserve">  3B110</t>
  </si>
  <si>
    <t xml:space="preserve">Assistenza ospedaliera per acuti - In Day Hospital </t>
  </si>
  <si>
    <t xml:space="preserve">  3B120</t>
  </si>
  <si>
    <t>Assistenza ospedaliera per acuti - In Day Surgery</t>
  </si>
  <si>
    <t xml:space="preserve">  3B130</t>
  </si>
  <si>
    <t xml:space="preserve">Assistenza ospedaliera per acuti - In degenza ordinaria </t>
  </si>
  <si>
    <t xml:space="preserve">  3B140</t>
  </si>
  <si>
    <t>Assistenza ospedaliera per acuti - Farmaci ad alto costo rimborsati extra-tariffa</t>
  </si>
  <si>
    <t xml:space="preserve">  3B150</t>
  </si>
  <si>
    <t>Assistenza ospedaliera per acuti - Dispositivi ad alto costo rimborsati extra-tariffa</t>
  </si>
  <si>
    <t>Assistenza ospedaliera per lungodegenti</t>
  </si>
  <si>
    <t>Assistenza ospedaliera per riabilitazione</t>
  </si>
  <si>
    <t>Trasporto sanitario assistito</t>
  </si>
  <si>
    <t>Attività trasfusionale</t>
  </si>
  <si>
    <t>Attività a supporto dei trapianti di cellule, organi e tessuti</t>
  </si>
  <si>
    <t>Attività a supporto della donazione di cellule riproduttive</t>
  </si>
  <si>
    <t>TOTALE ASSISTENZA OSPEDALIERA</t>
  </si>
  <si>
    <t>TOTALE COSTI PER ATTIVITA' DI RICERCA</t>
  </si>
  <si>
    <t>TOTALE GENERALE</t>
  </si>
  <si>
    <t>CE_MIN_AGG</t>
  </si>
  <si>
    <t>TOTALE CE MINISTERIALE</t>
  </si>
  <si>
    <t>CE_DIFF</t>
  </si>
  <si>
    <t>DIFFERENZE (TOT. LA vs TOT. CE)</t>
  </si>
  <si>
    <t>CE_MIN_PERS</t>
  </si>
  <si>
    <t>TOTALE PERSONALE (CE)</t>
  </si>
  <si>
    <t>CE_DIFF_PERS</t>
  </si>
  <si>
    <t>DIFFERENZE TOTALE PERSONALE</t>
  </si>
  <si>
    <t/>
  </si>
  <si>
    <t>2E100</t>
  </si>
  <si>
    <t xml:space="preserve">  2E110</t>
  </si>
  <si>
    <t xml:space="preserve">  2E120</t>
  </si>
  <si>
    <t xml:space="preserve">     2E121</t>
  </si>
  <si>
    <t xml:space="preserve">     2E122</t>
  </si>
  <si>
    <t xml:space="preserve">  2E130</t>
  </si>
  <si>
    <t>AZIENDA_COD_COMPLETO</t>
  </si>
  <si>
    <t>RILEVAZIONE_COD</t>
  </si>
  <si>
    <t>LA_BASE_CODICE_COMPLETO</t>
  </si>
  <si>
    <t>LA_BASE_CODICE</t>
  </si>
  <si>
    <t>TIPO_FLUSSO</t>
  </si>
  <si>
    <t>VERSIONE_RILEVAZIONE</t>
  </si>
  <si>
    <t>TRC_RILEVAZIONE</t>
  </si>
  <si>
    <t>VALORE</t>
  </si>
  <si>
    <t>VALORE_LA01</t>
  </si>
  <si>
    <t>VALORE_LA02</t>
  </si>
  <si>
    <t>VALORE_LA03</t>
  </si>
  <si>
    <t>VALORE_LA04</t>
  </si>
  <si>
    <t>VALORE_LA05</t>
  </si>
  <si>
    <t>VALORE_LA06</t>
  </si>
  <si>
    <t>VALORE_LA07</t>
  </si>
  <si>
    <t>VALORE_LA08</t>
  </si>
  <si>
    <t>VALORE_LA09</t>
  </si>
  <si>
    <t>VALORE_LA10</t>
  </si>
  <si>
    <t>VALORE_LA11</t>
  </si>
  <si>
    <t>VALORE_LA12</t>
  </si>
  <si>
    <t>VALORE_LA13</t>
  </si>
  <si>
    <t>DATAORA_INS</t>
  </si>
  <si>
    <t>IDFILE_UPLOAD</t>
  </si>
  <si>
    <t>AC.1A120</t>
  </si>
  <si>
    <t>LA</t>
  </si>
  <si>
    <t>AC.1B100</t>
  </si>
  <si>
    <t>AC.1C100</t>
  </si>
  <si>
    <t>AC.1D100</t>
  </si>
  <si>
    <t>AC.1E100</t>
  </si>
  <si>
    <t>AC.1F111</t>
  </si>
  <si>
    <t>AC.1F112</t>
  </si>
  <si>
    <t>AC.1F113</t>
  </si>
  <si>
    <t>AC.1F121</t>
  </si>
  <si>
    <t>AC.1F122</t>
  </si>
  <si>
    <t>AC.1G100</t>
  </si>
  <si>
    <t>AC.1H100</t>
  </si>
  <si>
    <t>AC.2A111</t>
  </si>
  <si>
    <t>AC.2A112</t>
  </si>
  <si>
    <t>AC.2A113</t>
  </si>
  <si>
    <t>AC.2A114</t>
  </si>
  <si>
    <t>AC.2A115</t>
  </si>
  <si>
    <t>AC.2A116</t>
  </si>
  <si>
    <t>AC.2A121</t>
  </si>
  <si>
    <t>AC.2A122</t>
  </si>
  <si>
    <t>AC.2A123</t>
  </si>
  <si>
    <t>AC.2A124</t>
  </si>
  <si>
    <t>AC.2A125</t>
  </si>
  <si>
    <t>AC.2A131</t>
  </si>
  <si>
    <t>AC.2A132</t>
  </si>
  <si>
    <t>AC.2B100</t>
  </si>
  <si>
    <t>AC.2C100</t>
  </si>
  <si>
    <t>AC.2D100</t>
  </si>
  <si>
    <t>AC.2E110</t>
  </si>
  <si>
    <t>AC.2E121</t>
  </si>
  <si>
    <t>AC.2E122</t>
  </si>
  <si>
    <t>AC.2E130</t>
  </si>
  <si>
    <t>AC.2F111</t>
  </si>
  <si>
    <t>AC.2F112</t>
  </si>
  <si>
    <t>AC.2F113</t>
  </si>
  <si>
    <t>AC.2F120</t>
  </si>
  <si>
    <t>AC.2G111</t>
  </si>
  <si>
    <t>AC.2G112</t>
  </si>
  <si>
    <t>AC.2G113</t>
  </si>
  <si>
    <t>AC.2G114</t>
  </si>
  <si>
    <t>AC.2G115</t>
  </si>
  <si>
    <t>AC.2G121</t>
  </si>
  <si>
    <t>AC.2G122</t>
  </si>
  <si>
    <t>AC.2G123</t>
  </si>
  <si>
    <t>AC.2G124</t>
  </si>
  <si>
    <t>AC.2G125</t>
  </si>
  <si>
    <t>AC.2G130</t>
  </si>
  <si>
    <t>AC.2H111</t>
  </si>
  <si>
    <t>AC.2H112</t>
  </si>
  <si>
    <t>AC.2H120</t>
  </si>
  <si>
    <t>AC.2H130</t>
  </si>
  <si>
    <t>AC.2H140</t>
  </si>
  <si>
    <t>AC.2H150</t>
  </si>
  <si>
    <t>AC.2H160</t>
  </si>
  <si>
    <t>AC.2I110</t>
  </si>
  <si>
    <t>AC.2I120</t>
  </si>
  <si>
    <t>AC.2I130</t>
  </si>
  <si>
    <t>AC.2I140</t>
  </si>
  <si>
    <t>AC.2I150</t>
  </si>
  <si>
    <t>AC.2J110</t>
  </si>
  <si>
    <t>AC.2J120</t>
  </si>
  <si>
    <t>AC.2J130</t>
  </si>
  <si>
    <t>AC.2J140</t>
  </si>
  <si>
    <t>AC.2J150</t>
  </si>
  <si>
    <t>AC.2J160</t>
  </si>
  <si>
    <t>AC.2K100</t>
  </si>
  <si>
    <t>AC.2L100</t>
  </si>
  <si>
    <t>AC.3A111</t>
  </si>
  <si>
    <t>AC.3A112</t>
  </si>
  <si>
    <t>AC.3A120</t>
  </si>
  <si>
    <t>AC.3B110</t>
  </si>
  <si>
    <t>AC.3B120</t>
  </si>
  <si>
    <t>AC.3B130</t>
  </si>
  <si>
    <t>AC.3B140</t>
  </si>
  <si>
    <t>AC.3B150</t>
  </si>
  <si>
    <t>AC.3C100</t>
  </si>
  <si>
    <t>AC.3D100</t>
  </si>
  <si>
    <t>AC.3E100</t>
  </si>
  <si>
    <t>AC.3F100</t>
  </si>
  <si>
    <t>AC.3G100</t>
  </si>
  <si>
    <t>AC.3H100</t>
  </si>
  <si>
    <t>AC.1A110</t>
  </si>
  <si>
    <t>FLUSSO</t>
  </si>
  <si>
    <t>MODELLO</t>
  </si>
  <si>
    <t>AC.1A100</t>
  </si>
  <si>
    <t>AC.1F100</t>
  </si>
  <si>
    <t>AC.1F110</t>
  </si>
  <si>
    <t>1F110</t>
  </si>
  <si>
    <t>AC.1F120</t>
  </si>
  <si>
    <t>1F120</t>
  </si>
  <si>
    <t>AC.19999</t>
  </si>
  <si>
    <t>19999</t>
  </si>
  <si>
    <t>AC.2A100</t>
  </si>
  <si>
    <t>AC.2A110</t>
  </si>
  <si>
    <t>2A110</t>
  </si>
  <si>
    <t>AC.2A120</t>
  </si>
  <si>
    <t>2A120</t>
  </si>
  <si>
    <t>AC.2A130</t>
  </si>
  <si>
    <t>2A130</t>
  </si>
  <si>
    <t>AC.2E100</t>
  </si>
  <si>
    <t>AC.2E120</t>
  </si>
  <si>
    <t>2E120</t>
  </si>
  <si>
    <t>AC.2F100</t>
  </si>
  <si>
    <t>AC.2F110</t>
  </si>
  <si>
    <t>2F110</t>
  </si>
  <si>
    <t>AC.2G100</t>
  </si>
  <si>
    <t>AC.2G110</t>
  </si>
  <si>
    <t>2G110</t>
  </si>
  <si>
    <t>AC.2G120</t>
  </si>
  <si>
    <t>2G120</t>
  </si>
  <si>
    <t>AC.2H100</t>
  </si>
  <si>
    <t>AC.2H110</t>
  </si>
  <si>
    <t>2H110</t>
  </si>
  <si>
    <t>AC.2I100</t>
  </si>
  <si>
    <t>AC.2J100</t>
  </si>
  <si>
    <t>AC.29999</t>
  </si>
  <si>
    <t>29999</t>
  </si>
  <si>
    <t>AC.3A100</t>
  </si>
  <si>
    <t>AC.3A110</t>
  </si>
  <si>
    <t>3A110</t>
  </si>
  <si>
    <t>AC.3B100</t>
  </si>
  <si>
    <t>AC.39999</t>
  </si>
  <si>
    <t>39999</t>
  </si>
  <si>
    <t>AC.48888</t>
  </si>
  <si>
    <t>AC.49999</t>
  </si>
  <si>
    <t>49999</t>
  </si>
  <si>
    <t>FOGLIA</t>
  </si>
  <si>
    <t>TIPO RILEVAZIONE</t>
  </si>
  <si>
    <t>LA_MODELLO [V_SIRECOM_LA_VALORI_BASE]</t>
  </si>
  <si>
    <t>LA_MODELLO</t>
  </si>
  <si>
    <t>MODELLO_LA</t>
  </si>
  <si>
    <t>RILEVAZIONE_TIPO [V_SIRECOM_LA_VALORI_BASE]</t>
  </si>
  <si>
    <t>@ = [Tipo rilevazione]</t>
  </si>
  <si>
    <t>[Tipo rilevazione]</t>
  </si>
  <si>
    <t>@ = [Modello]</t>
  </si>
  <si>
    <t>[Modello]</t>
  </si>
  <si>
    <t xml:space="preserve"> + BA2500  + BA2630  + BA2710 + BA2750  + BA2751</t>
  </si>
  <si>
    <t>@ = [Versione]</t>
  </si>
  <si>
    <t>P</t>
  </si>
  <si>
    <t>[Versione]</t>
  </si>
  <si>
    <t>2</t>
  </si>
  <si>
    <t>LA - MODELLO DI TOTALIZZAZIONE 2026 PREV - AZIENDA 010209</t>
  </si>
  <si>
    <t>010209</t>
  </si>
  <si>
    <t>CE_P_V2_2026</t>
  </si>
  <si>
    <t>AC.3101577</t>
  </si>
  <si>
    <t>3101577</t>
  </si>
  <si>
    <t>CE</t>
  </si>
  <si>
    <t>AC.4550181</t>
  </si>
  <si>
    <t>4550181</t>
  </si>
  <si>
    <t>AC.4550184</t>
  </si>
  <si>
    <t>4550184</t>
  </si>
  <si>
    <t>AC.3101625</t>
  </si>
  <si>
    <t>3101625</t>
  </si>
  <si>
    <t>AC.3101807</t>
  </si>
  <si>
    <t>3101807</t>
  </si>
  <si>
    <t>AC.3100205</t>
  </si>
  <si>
    <t>3100205</t>
  </si>
  <si>
    <t>AC.3100662</t>
  </si>
  <si>
    <t>3100662</t>
  </si>
  <si>
    <t>AC.3101646</t>
  </si>
  <si>
    <t>3101646</t>
  </si>
  <si>
    <t>AC.3101648</t>
  </si>
  <si>
    <t>3101648</t>
  </si>
  <si>
    <t>AC.4500181</t>
  </si>
  <si>
    <t>4500181</t>
  </si>
  <si>
    <t>AC.4500118</t>
  </si>
  <si>
    <t>4500118</t>
  </si>
  <si>
    <t>AC.3100121</t>
  </si>
  <si>
    <t>3100121</t>
  </si>
  <si>
    <t>AC.3100441</t>
  </si>
  <si>
    <t>3100441</t>
  </si>
  <si>
    <t>AC.3100725</t>
  </si>
  <si>
    <t>3100725</t>
  </si>
  <si>
    <t>AC.3100341</t>
  </si>
  <si>
    <t>3100341</t>
  </si>
  <si>
    <t>AC.3100329</t>
  </si>
  <si>
    <t>3100329</t>
  </si>
  <si>
    <t>AC.3101105</t>
  </si>
  <si>
    <t>3101105</t>
  </si>
  <si>
    <t>AC.3100456</t>
  </si>
  <si>
    <t>3100456</t>
  </si>
  <si>
    <t>AC.3100495</t>
  </si>
  <si>
    <t>3100495</t>
  </si>
  <si>
    <t>AC.4500346</t>
  </si>
  <si>
    <t>4500346</t>
  </si>
  <si>
    <t>AC.4501327</t>
  </si>
  <si>
    <t>4501327</t>
  </si>
  <si>
    <t>AC.4501330</t>
  </si>
  <si>
    <t>4501330</t>
  </si>
  <si>
    <t>AC.4510108</t>
  </si>
  <si>
    <t>4510108</t>
  </si>
  <si>
    <t>AC.4500349</t>
  </si>
  <si>
    <t>4500349</t>
  </si>
  <si>
    <t>AC.3102133</t>
  </si>
  <si>
    <t>3102133</t>
  </si>
  <si>
    <t>AC.3102134</t>
  </si>
  <si>
    <t>3102134</t>
  </si>
  <si>
    <t>AC.3520104</t>
  </si>
  <si>
    <t>3520104</t>
  </si>
  <si>
    <t>AC.3520105</t>
  </si>
  <si>
    <t>3520105</t>
  </si>
  <si>
    <t>AC.3510108</t>
  </si>
  <si>
    <t>3510108</t>
  </si>
  <si>
    <t>AC.3100947</t>
  </si>
  <si>
    <t>3100947</t>
  </si>
  <si>
    <t>AC.3101573</t>
  </si>
  <si>
    <t>3101573</t>
  </si>
  <si>
    <t>AC.3100482</t>
  </si>
  <si>
    <t>3100482</t>
  </si>
  <si>
    <t>AC.3100304</t>
  </si>
  <si>
    <t>3100304</t>
  </si>
  <si>
    <t>AC.3102110</t>
  </si>
  <si>
    <t>3102110</t>
  </si>
  <si>
    <t>AC.3101819</t>
  </si>
  <si>
    <t>3101819</t>
  </si>
  <si>
    <t>AC.3101821</t>
  </si>
  <si>
    <t>3101821</t>
  </si>
  <si>
    <t>AC.3100426</t>
  </si>
  <si>
    <t>3100426</t>
  </si>
  <si>
    <t>AC.3100614</t>
  </si>
  <si>
    <t>3100614</t>
  </si>
  <si>
    <t>AC.3100626</t>
  </si>
  <si>
    <t>3100626</t>
  </si>
  <si>
    <t>AC.3100658</t>
  </si>
  <si>
    <t>3100658</t>
  </si>
  <si>
    <t>AC.3101815</t>
  </si>
  <si>
    <t>3101815</t>
  </si>
  <si>
    <t>AC.3250406</t>
  </si>
  <si>
    <t>3250406</t>
  </si>
  <si>
    <t>AC.3250445</t>
  </si>
  <si>
    <t>3250445</t>
  </si>
  <si>
    <t>AC.3100427</t>
  </si>
  <si>
    <t>3100427</t>
  </si>
  <si>
    <t>AC.3100469</t>
  </si>
  <si>
    <t>3100469</t>
  </si>
  <si>
    <t>AC.3100452</t>
  </si>
  <si>
    <t>3100452</t>
  </si>
  <si>
    <t>AC.3100631</t>
  </si>
  <si>
    <t>3100631</t>
  </si>
  <si>
    <t>AC.3100649</t>
  </si>
  <si>
    <t>3100649</t>
  </si>
  <si>
    <t>AC.3100409</t>
  </si>
  <si>
    <t>3100409</t>
  </si>
  <si>
    <t>AC.3101012</t>
  </si>
  <si>
    <t>3101012</t>
  </si>
  <si>
    <t>AC.3150201</t>
  </si>
  <si>
    <t>3150201</t>
  </si>
  <si>
    <t>AC.3100450</t>
  </si>
  <si>
    <t>3100450</t>
  </si>
  <si>
    <t>AC.3100208</t>
  </si>
  <si>
    <t>3100208</t>
  </si>
  <si>
    <t>AC.3100507</t>
  </si>
  <si>
    <t>3100507</t>
  </si>
  <si>
    <t>AC.3101082</t>
  </si>
  <si>
    <t>3101082</t>
  </si>
  <si>
    <t>AC.3101824</t>
  </si>
  <si>
    <t>3101824</t>
  </si>
  <si>
    <t>AC.4700306</t>
  </si>
  <si>
    <t>4700306</t>
  </si>
  <si>
    <t>AC.4700410</t>
  </si>
  <si>
    <t>4700410</t>
  </si>
  <si>
    <t>AC.3100153</t>
  </si>
  <si>
    <t>3100153</t>
  </si>
  <si>
    <t>AC.3100107</t>
  </si>
  <si>
    <t>3100107</t>
  </si>
  <si>
    <t>AC.3100159</t>
  </si>
  <si>
    <t>3100159</t>
  </si>
  <si>
    <t>AC.4700316</t>
  </si>
  <si>
    <t>4700316</t>
  </si>
  <si>
    <t>AC.4700317</t>
  </si>
  <si>
    <t>4700317</t>
  </si>
  <si>
    <t>AC.4700321</t>
  </si>
  <si>
    <t>4700321</t>
  </si>
  <si>
    <t>AC.3300108</t>
  </si>
  <si>
    <t>3300108</t>
  </si>
  <si>
    <t>AC.4500129</t>
  </si>
  <si>
    <t>4500129</t>
  </si>
  <si>
    <t>AC.4500148</t>
  </si>
  <si>
    <t>4500148</t>
  </si>
  <si>
    <t>AC.3100395</t>
  </si>
  <si>
    <t>3100395</t>
  </si>
  <si>
    <t>AC.3101802</t>
  </si>
  <si>
    <t>3101802</t>
  </si>
  <si>
    <t>AC.3250425</t>
  </si>
  <si>
    <t>3250425</t>
  </si>
  <si>
    <t>AC.3250431</t>
  </si>
  <si>
    <t>3250431</t>
  </si>
  <si>
    <t>AC.3300105</t>
  </si>
  <si>
    <t>3300105</t>
  </si>
  <si>
    <t>AC.4500165</t>
  </si>
  <si>
    <t>4500165</t>
  </si>
  <si>
    <t>AC.3101846</t>
  </si>
  <si>
    <t>3101846</t>
  </si>
  <si>
    <t>AC.3101833</t>
  </si>
  <si>
    <t>3101833</t>
  </si>
  <si>
    <t>AC.3250407</t>
  </si>
  <si>
    <t>3250407</t>
  </si>
  <si>
    <t>AC.3100170</t>
  </si>
  <si>
    <t>3100170</t>
  </si>
  <si>
    <t>AC.4800232</t>
  </si>
  <si>
    <t>4800232</t>
  </si>
  <si>
    <t>AC.4800354</t>
  </si>
  <si>
    <t>4800354</t>
  </si>
  <si>
    <t>AC.3100145</t>
  </si>
  <si>
    <t>3100145</t>
  </si>
  <si>
    <t>AC.3100460</t>
  </si>
  <si>
    <t>3100460</t>
  </si>
  <si>
    <t>AC.3101809</t>
  </si>
  <si>
    <t>3101809</t>
  </si>
  <si>
    <t>AC.4500278</t>
  </si>
  <si>
    <t>4500278</t>
  </si>
  <si>
    <t>AC.3101336</t>
  </si>
  <si>
    <t>3101336</t>
  </si>
  <si>
    <t>AC.3101502</t>
  </si>
  <si>
    <t>3101502</t>
  </si>
  <si>
    <t>AC.3101528</t>
  </si>
  <si>
    <t>3101528</t>
  </si>
  <si>
    <t>AC.4500277</t>
  </si>
  <si>
    <t>4500277</t>
  </si>
  <si>
    <t>AC.3101624</t>
  </si>
  <si>
    <t>3101624</t>
  </si>
  <si>
    <t>AC.3101619</t>
  </si>
  <si>
    <t>3101619</t>
  </si>
  <si>
    <t>AC.3150102</t>
  </si>
  <si>
    <t>3150102</t>
  </si>
  <si>
    <t>AC.4500320</t>
  </si>
  <si>
    <t>4500320</t>
  </si>
  <si>
    <t>AC.4500301</t>
  </si>
  <si>
    <t>4500301</t>
  </si>
  <si>
    <t>AC.3101627</t>
  </si>
  <si>
    <t>3101627</t>
  </si>
  <si>
    <t>AC.3101621</t>
  </si>
  <si>
    <t>3101621</t>
  </si>
  <si>
    <t>AC.3261070</t>
  </si>
  <si>
    <t>3261070</t>
  </si>
  <si>
    <t>AC.3260138</t>
  </si>
  <si>
    <t>3260138</t>
  </si>
  <si>
    <t>AC.3150107</t>
  </si>
  <si>
    <t>3150107</t>
  </si>
  <si>
    <t>AC.4500230</t>
  </si>
  <si>
    <t>4500230</t>
  </si>
  <si>
    <t>AC.3100165</t>
  </si>
  <si>
    <t>3100165</t>
  </si>
  <si>
    <t>AC.4500246</t>
  </si>
  <si>
    <t>4500246</t>
  </si>
  <si>
    <t>AC.4500271</t>
  </si>
  <si>
    <t>4500271</t>
  </si>
  <si>
    <t>AC.3100184</t>
  </si>
  <si>
    <t>3100184</t>
  </si>
  <si>
    <t>AC.3101594</t>
  </si>
  <si>
    <t>3101594</t>
  </si>
  <si>
    <t>AC.3100715</t>
  </si>
  <si>
    <t>3100715</t>
  </si>
  <si>
    <t>AC.3100837</t>
  </si>
  <si>
    <t>3100837</t>
  </si>
  <si>
    <t>AC.4501308</t>
  </si>
  <si>
    <t>4501308</t>
  </si>
  <si>
    <t>AC.3101613</t>
  </si>
  <si>
    <t>3101613</t>
  </si>
  <si>
    <t>AC.3100916</t>
  </si>
  <si>
    <t>3100916</t>
  </si>
  <si>
    <t>AC.3101002</t>
  </si>
  <si>
    <t>3101002</t>
  </si>
  <si>
    <t>AC.3100928</t>
  </si>
  <si>
    <t>3100928</t>
  </si>
  <si>
    <t>AC.3100920</t>
  </si>
  <si>
    <t>3100920</t>
  </si>
  <si>
    <t>AC.3101005</t>
  </si>
  <si>
    <t>3101005</t>
  </si>
  <si>
    <t>AC.3101323</t>
  </si>
  <si>
    <t>3101323</t>
  </si>
  <si>
    <t>AC.4550160</t>
  </si>
  <si>
    <t>4550160</t>
  </si>
  <si>
    <t>AC.4550235</t>
  </si>
  <si>
    <t>4550235</t>
  </si>
  <si>
    <t>AC.4500723</t>
  </si>
  <si>
    <t>4500723</t>
  </si>
  <si>
    <t>AC.4500332</t>
  </si>
  <si>
    <t>4500332</t>
  </si>
  <si>
    <t>AC.4500336</t>
  </si>
  <si>
    <t>4500336</t>
  </si>
  <si>
    <t>AC.3101859</t>
  </si>
  <si>
    <t>3101859</t>
  </si>
  <si>
    <t>AC.3510101</t>
  </si>
  <si>
    <t>3510101</t>
  </si>
  <si>
    <t>AC.3510106</t>
  </si>
  <si>
    <t>3510106</t>
  </si>
  <si>
    <t>AC.3510109</t>
  </si>
  <si>
    <t>3510109</t>
  </si>
  <si>
    <t>AC.4500295</t>
  </si>
  <si>
    <t>4500295</t>
  </si>
  <si>
    <t>AC.4510101</t>
  </si>
  <si>
    <t>4510101</t>
  </si>
  <si>
    <t>AC.3100194</t>
  </si>
  <si>
    <t>3100194</t>
  </si>
  <si>
    <t>AC.3101855</t>
  </si>
  <si>
    <t>3101855</t>
  </si>
  <si>
    <t>AC.3101575</t>
  </si>
  <si>
    <t>3101575</t>
  </si>
  <si>
    <t>AC.4550168</t>
  </si>
  <si>
    <t>4550168</t>
  </si>
  <si>
    <t>AC.4550171</t>
  </si>
  <si>
    <t>4550171</t>
  </si>
  <si>
    <t>AC.4550170</t>
  </si>
  <si>
    <t>4550170</t>
  </si>
  <si>
    <t>AC.3101582</t>
  </si>
  <si>
    <t>3101582</t>
  </si>
  <si>
    <t>AC.3100818</t>
  </si>
  <si>
    <t>3100818</t>
  </si>
  <si>
    <t>AC.4500269</t>
  </si>
  <si>
    <t>4500269</t>
  </si>
  <si>
    <t>AC.3100416</t>
  </si>
  <si>
    <t>3100416</t>
  </si>
  <si>
    <t>AC.3101816</t>
  </si>
  <si>
    <t>3101816</t>
  </si>
  <si>
    <t>AC.3100634</t>
  </si>
  <si>
    <t>3100634</t>
  </si>
  <si>
    <t>AC.3100641</t>
  </si>
  <si>
    <t>3100641</t>
  </si>
  <si>
    <t>AC.3100646</t>
  </si>
  <si>
    <t>3100646</t>
  </si>
  <si>
    <t>AC.3100655</t>
  </si>
  <si>
    <t>3100655</t>
  </si>
  <si>
    <t>AC.3101703</t>
  </si>
  <si>
    <t>3101703</t>
  </si>
  <si>
    <t>AC.3100921</t>
  </si>
  <si>
    <t>3100921</t>
  </si>
  <si>
    <t>AC.3100643</t>
  </si>
  <si>
    <t>3100643</t>
  </si>
  <si>
    <t>AC.3100620</t>
  </si>
  <si>
    <t>3100620</t>
  </si>
  <si>
    <t>AC.4850111</t>
  </si>
  <si>
    <t>4850111</t>
  </si>
  <si>
    <t>AC.3100407</t>
  </si>
  <si>
    <t>3100407</t>
  </si>
  <si>
    <t>AC.3100434</t>
  </si>
  <si>
    <t>3100434</t>
  </si>
  <si>
    <t>AC.4500197</t>
  </si>
  <si>
    <t>4500197</t>
  </si>
  <si>
    <t>AC.3100737</t>
  </si>
  <si>
    <t>3100737</t>
  </si>
  <si>
    <t>AC.3100627</t>
  </si>
  <si>
    <t>3100627</t>
  </si>
  <si>
    <t>AC.3100629</t>
  </si>
  <si>
    <t>3100629</t>
  </si>
  <si>
    <t>AC.4500154</t>
  </si>
  <si>
    <t>4500154</t>
  </si>
  <si>
    <t>AC.4500121</t>
  </si>
  <si>
    <t>4500121</t>
  </si>
  <si>
    <t>AC.3100488</t>
  </si>
  <si>
    <t>3100488</t>
  </si>
  <si>
    <t>AC.3250440</t>
  </si>
  <si>
    <t>3250440</t>
  </si>
  <si>
    <t>AC.3250504</t>
  </si>
  <si>
    <t>3250504</t>
  </si>
  <si>
    <t>AC.3250422</t>
  </si>
  <si>
    <t>3250422</t>
  </si>
  <si>
    <t>AC.4800351</t>
  </si>
  <si>
    <t>4800351</t>
  </si>
  <si>
    <t>AC.3101813</t>
  </si>
  <si>
    <t>3101813</t>
  </si>
  <si>
    <t>AC.3100479</t>
  </si>
  <si>
    <t>3100479</t>
  </si>
  <si>
    <t>AC.4500161</t>
  </si>
  <si>
    <t>4500161</t>
  </si>
  <si>
    <t>AC.3100393</t>
  </si>
  <si>
    <t>3100393</t>
  </si>
  <si>
    <t>AC.3250429</t>
  </si>
  <si>
    <t>3250429</t>
  </si>
  <si>
    <t>AC.4800230</t>
  </si>
  <si>
    <t>4800230</t>
  </si>
  <si>
    <t>AC.3100471</t>
  </si>
  <si>
    <t>3100471</t>
  </si>
  <si>
    <t>AC.3100383</t>
  </si>
  <si>
    <t>3100383</t>
  </si>
  <si>
    <t>AC.3100377</t>
  </si>
  <si>
    <t>3100377</t>
  </si>
  <si>
    <t>AC.3250439</t>
  </si>
  <si>
    <t>3250439</t>
  </si>
  <si>
    <t>AC.3250418</t>
  </si>
  <si>
    <t>3250418</t>
  </si>
  <si>
    <t>AC.4550157</t>
  </si>
  <si>
    <t>4550157</t>
  </si>
  <si>
    <t>AC.4550233</t>
  </si>
  <si>
    <t>4550233</t>
  </si>
  <si>
    <t>AC.4500798</t>
  </si>
  <si>
    <t>4500798</t>
  </si>
  <si>
    <t>AC.4500267</t>
  </si>
  <si>
    <t>4500267</t>
  </si>
  <si>
    <t>AC.3260124</t>
  </si>
  <si>
    <t>3260124</t>
  </si>
  <si>
    <t>AC.3260106</t>
  </si>
  <si>
    <t>3260106</t>
  </si>
  <si>
    <t>AC.4600207</t>
  </si>
  <si>
    <t>4600207</t>
  </si>
  <si>
    <t>AC.4500604</t>
  </si>
  <si>
    <t>4500604</t>
  </si>
  <si>
    <t>AC.4800107</t>
  </si>
  <si>
    <t>4800107</t>
  </si>
  <si>
    <t>AC.4800106</t>
  </si>
  <si>
    <t>4800106</t>
  </si>
  <si>
    <t>AC.3100105</t>
  </si>
  <si>
    <t>3100105</t>
  </si>
  <si>
    <t>AC.4700305</t>
  </si>
  <si>
    <t>4700305</t>
  </si>
  <si>
    <t>AC.4500159</t>
  </si>
  <si>
    <t>4500159</t>
  </si>
  <si>
    <t>AC.4500155</t>
  </si>
  <si>
    <t>4500155</t>
  </si>
  <si>
    <t>AC.4500114</t>
  </si>
  <si>
    <t>4500114</t>
  </si>
  <si>
    <t>AC.3100464</t>
  </si>
  <si>
    <t>3100464</t>
  </si>
  <si>
    <t>AC.3100431</t>
  </si>
  <si>
    <t>3100431</t>
  </si>
  <si>
    <t>AC.3100425</t>
  </si>
  <si>
    <t>3100425</t>
  </si>
  <si>
    <t>AC.4850110</t>
  </si>
  <si>
    <t>4850110</t>
  </si>
  <si>
    <t>AC.4850107</t>
  </si>
  <si>
    <t>4850107</t>
  </si>
  <si>
    <t>AC.3101018</t>
  </si>
  <si>
    <t>3101018</t>
  </si>
  <si>
    <t>AC.3101202</t>
  </si>
  <si>
    <t>3101202</t>
  </si>
  <si>
    <t>AC.3101305</t>
  </si>
  <si>
    <t>3101305</t>
  </si>
  <si>
    <t>AC.4550351</t>
  </si>
  <si>
    <t>4550351</t>
  </si>
  <si>
    <t>AC.4500309</t>
  </si>
  <si>
    <t>4500309</t>
  </si>
  <si>
    <t>AC.4500290</t>
  </si>
  <si>
    <t>4500290</t>
  </si>
  <si>
    <t>AC.4500738</t>
  </si>
  <si>
    <t>4500738</t>
  </si>
  <si>
    <t>AC.4500306</t>
  </si>
  <si>
    <t>4500306</t>
  </si>
  <si>
    <t>AC.4500506</t>
  </si>
  <si>
    <t>4500506</t>
  </si>
  <si>
    <t>AC.4500284</t>
  </si>
  <si>
    <t>4500284</t>
  </si>
  <si>
    <t>AC.4700304</t>
  </si>
  <si>
    <t>4700304</t>
  </si>
  <si>
    <t>AC.4700320</t>
  </si>
  <si>
    <t>4700320</t>
  </si>
  <si>
    <t>AC.3101837</t>
  </si>
  <si>
    <t>3101837</t>
  </si>
  <si>
    <t>AC.4550179</t>
  </si>
  <si>
    <t>4550179</t>
  </si>
  <si>
    <t>AC.4500253</t>
  </si>
  <si>
    <t>4500253</t>
  </si>
  <si>
    <t>AC.4501302</t>
  </si>
  <si>
    <t>4501302</t>
  </si>
  <si>
    <t>AC.3100907</t>
  </si>
  <si>
    <t>3100907</t>
  </si>
  <si>
    <t>AC.3100927</t>
  </si>
  <si>
    <t>3100927</t>
  </si>
  <si>
    <t>AC.3101322</t>
  </si>
  <si>
    <t>3101322</t>
  </si>
  <si>
    <t>AC.3101304</t>
  </si>
  <si>
    <t>3101304</t>
  </si>
  <si>
    <t>AC.4550147</t>
  </si>
  <si>
    <t>4550147</t>
  </si>
  <si>
    <t>AC.4500145</t>
  </si>
  <si>
    <t>4500145</t>
  </si>
  <si>
    <t>AC.3100734</t>
  </si>
  <si>
    <t>3100734</t>
  </si>
  <si>
    <t>AC.3100832</t>
  </si>
  <si>
    <t>3100832</t>
  </si>
  <si>
    <t>AC.3100834</t>
  </si>
  <si>
    <t>3100834</t>
  </si>
  <si>
    <t>AC.4501214</t>
  </si>
  <si>
    <t>4501214</t>
  </si>
  <si>
    <t>AC.4500247</t>
  </si>
  <si>
    <t>4500247</t>
  </si>
  <si>
    <t>AC.3250506</t>
  </si>
  <si>
    <t>3250506</t>
  </si>
  <si>
    <t>AC.3250424</t>
  </si>
  <si>
    <t>3250424</t>
  </si>
  <si>
    <t>AC.3101333</t>
  </si>
  <si>
    <t>3101333</t>
  </si>
  <si>
    <t>AC.4550151</t>
  </si>
  <si>
    <t>4550151</t>
  </si>
  <si>
    <t>AC.3101539</t>
  </si>
  <si>
    <t>3101539</t>
  </si>
  <si>
    <t>AC.3101517</t>
  </si>
  <si>
    <t>3101517</t>
  </si>
  <si>
    <t>AC.4550119</t>
  </si>
  <si>
    <t>4550119</t>
  </si>
  <si>
    <t>AC.3520108</t>
  </si>
  <si>
    <t>3520108</t>
  </si>
  <si>
    <t>AC.3101862</t>
  </si>
  <si>
    <t>3101862</t>
  </si>
  <si>
    <t>AC.3510105</t>
  </si>
  <si>
    <t>3510105</t>
  </si>
  <si>
    <t>AC.4550180</t>
  </si>
  <si>
    <t>4550180</t>
  </si>
  <si>
    <t>AC.4550186</t>
  </si>
  <si>
    <t>4550186</t>
  </si>
  <si>
    <t>AC.3501524</t>
  </si>
  <si>
    <t>3501524</t>
  </si>
  <si>
    <t>AC.3100257</t>
  </si>
  <si>
    <t>3100257</t>
  </si>
  <si>
    <t>AC.3101591</t>
  </si>
  <si>
    <t>3101591</t>
  </si>
  <si>
    <t>AC.4550189</t>
  </si>
  <si>
    <t>4550189</t>
  </si>
  <si>
    <t>AC.3100735</t>
  </si>
  <si>
    <t>3100735</t>
  </si>
  <si>
    <t>AC.3101901</t>
  </si>
  <si>
    <t>3101901</t>
  </si>
  <si>
    <t>AC.4700331</t>
  </si>
  <si>
    <t>4700331</t>
  </si>
  <si>
    <t>AC.3250514</t>
  </si>
  <si>
    <t>3250514</t>
  </si>
  <si>
    <t>AC.4500180</t>
  </si>
  <si>
    <t>4500180</t>
  </si>
  <si>
    <t>AC.4500299</t>
  </si>
  <si>
    <t>4500299</t>
  </si>
  <si>
    <t>AC.4510111</t>
  </si>
  <si>
    <t>4510111</t>
  </si>
  <si>
    <t>AC.3100123</t>
  </si>
  <si>
    <t>3100123</t>
  </si>
  <si>
    <t>AC.3100181</t>
  </si>
  <si>
    <t>3100181</t>
  </si>
  <si>
    <t>AC.3100439</t>
  </si>
  <si>
    <t>3100439</t>
  </si>
  <si>
    <t>AC.3250450</t>
  </si>
  <si>
    <t>3250450</t>
  </si>
  <si>
    <t>AC.3101206</t>
  </si>
  <si>
    <t>3101206</t>
  </si>
  <si>
    <t>AC.BA1831</t>
  </si>
  <si>
    <t>CE19_BA1831</t>
  </si>
  <si>
    <t>AC.BA1850</t>
  </si>
  <si>
    <t>CE19_BA1850</t>
  </si>
  <si>
    <t>AC.BA1860</t>
  </si>
  <si>
    <t>CE19_BA1860</t>
  </si>
  <si>
    <t>AC.BA1870</t>
  </si>
  <si>
    <t>CE19_BA1870</t>
  </si>
  <si>
    <t>AC.BA2180</t>
  </si>
  <si>
    <t>CE19_BA2180</t>
  </si>
  <si>
    <t>AC.EA0080</t>
  </si>
  <si>
    <t>CE19_EA0080</t>
  </si>
  <si>
    <t>AC.EA0100</t>
  </si>
  <si>
    <t>CE19_EA0100</t>
  </si>
  <si>
    <t>AC.EA0120</t>
  </si>
  <si>
    <t>CE19_EA0120</t>
  </si>
  <si>
    <t>AC.EA0130</t>
  </si>
  <si>
    <t>CE19_EA0130</t>
  </si>
  <si>
    <t>AC.EA0190</t>
  </si>
  <si>
    <t>CE19_EA0190</t>
  </si>
  <si>
    <t>AC.EA0200</t>
  </si>
  <si>
    <t>CE19_EA0200</t>
  </si>
  <si>
    <t>AC.EA0240</t>
  </si>
  <si>
    <t>CE19_EA0240</t>
  </si>
  <si>
    <t>AC.EA0340</t>
  </si>
  <si>
    <t>CE19_EA0340</t>
  </si>
  <si>
    <t>AC.EA0360</t>
  </si>
  <si>
    <t>CE19_EA0360</t>
  </si>
  <si>
    <t>AC.EA0430</t>
  </si>
  <si>
    <t>CE19_EA0430</t>
  </si>
  <si>
    <t>AC.EA0450</t>
  </si>
  <si>
    <t>CE19_EA0450</t>
  </si>
  <si>
    <t>AC.EA0510</t>
  </si>
  <si>
    <t>CE19_EA0510</t>
  </si>
  <si>
    <t>AC.EA0520</t>
  </si>
  <si>
    <t>CE19_EA0520</t>
  </si>
  <si>
    <t>AC.3100718</t>
  </si>
  <si>
    <t>3100718</t>
  </si>
  <si>
    <t>AC.4850105</t>
  </si>
  <si>
    <t>4850105</t>
  </si>
  <si>
    <t>AC.3100830</t>
  </si>
  <si>
    <t>3100830</t>
  </si>
  <si>
    <t>AC.4501213</t>
  </si>
  <si>
    <t>4501213</t>
  </si>
  <si>
    <t>AC.4501323</t>
  </si>
  <si>
    <t>4501323</t>
  </si>
  <si>
    <t>AC.3100935</t>
  </si>
  <si>
    <t>3100935</t>
  </si>
  <si>
    <t>AC.3100934</t>
  </si>
  <si>
    <t>3100934</t>
  </si>
  <si>
    <t>AC.3100941</t>
  </si>
  <si>
    <t>3100941</t>
  </si>
  <si>
    <t>AC.3101016</t>
  </si>
  <si>
    <t>3101016</t>
  </si>
  <si>
    <t>AC.3101330</t>
  </si>
  <si>
    <t>3101330</t>
  </si>
  <si>
    <t>AC.3101312</t>
  </si>
  <si>
    <t>3101312</t>
  </si>
  <si>
    <t>AC.3100435</t>
  </si>
  <si>
    <t>3100435</t>
  </si>
  <si>
    <t>AC.3102104</t>
  </si>
  <si>
    <t>3102104</t>
  </si>
  <si>
    <t>AC.3100506</t>
  </si>
  <si>
    <t>3100506</t>
  </si>
  <si>
    <t>AC.3100644</t>
  </si>
  <si>
    <t>3100644</t>
  </si>
  <si>
    <t>AC.4500348</t>
  </si>
  <si>
    <t>4500348</t>
  </si>
  <si>
    <t>AC.3100198</t>
  </si>
  <si>
    <t>3100198</t>
  </si>
  <si>
    <t>AC.3101851</t>
  </si>
  <si>
    <t>3101851</t>
  </si>
  <si>
    <t>AC.3100443</t>
  </si>
  <si>
    <t>3100443</t>
  </si>
  <si>
    <t>AC.3520107</t>
  </si>
  <si>
    <t>3520107</t>
  </si>
  <si>
    <t>AC.3510111</t>
  </si>
  <si>
    <t>3510111</t>
  </si>
  <si>
    <t>AC.3101578</t>
  </si>
  <si>
    <t>3101578</t>
  </si>
  <si>
    <t>AC.4550185</t>
  </si>
  <si>
    <t>4550185</t>
  </si>
  <si>
    <t>AC.3250452</t>
  </si>
  <si>
    <t>3250452</t>
  </si>
  <si>
    <t>AC.4500146</t>
  </si>
  <si>
    <t>4500146</t>
  </si>
  <si>
    <t>AC.BA0611</t>
  </si>
  <si>
    <t>CE19_BA0611</t>
  </si>
  <si>
    <t>AC.BA0860</t>
  </si>
  <si>
    <t>CE19_BA0860</t>
  </si>
  <si>
    <t>AC.BA0870</t>
  </si>
  <si>
    <t>CE19_BA0870</t>
  </si>
  <si>
    <t>AC.BA1151</t>
  </si>
  <si>
    <t>CE19_BA1151</t>
  </si>
  <si>
    <t>AC.BA1400</t>
  </si>
  <si>
    <t>CE19_BA1400</t>
  </si>
  <si>
    <t>AC.BA1410</t>
  </si>
  <si>
    <t>CE19_BA1410</t>
  </si>
  <si>
    <t>AC.BA1430</t>
  </si>
  <si>
    <t>CE19_BA1430</t>
  </si>
  <si>
    <t>AC.BA1480</t>
  </si>
  <si>
    <t>CE19_BA1480</t>
  </si>
  <si>
    <t>AC.BA1690</t>
  </si>
  <si>
    <t>CE19_BA1690</t>
  </si>
  <si>
    <t>AC.BA1720</t>
  </si>
  <si>
    <t>CE19_BA1720</t>
  </si>
  <si>
    <t>AC.BA1730</t>
  </si>
  <si>
    <t>CE19_BA1730</t>
  </si>
  <si>
    <t>AC.BA1790</t>
  </si>
  <si>
    <t>CE19_BA1790</t>
  </si>
  <si>
    <t>AC.AA0740</t>
  </si>
  <si>
    <t>CE19_AA0740</t>
  </si>
  <si>
    <t>AC.4800128</t>
  </si>
  <si>
    <t>4800128</t>
  </si>
  <si>
    <t>AC.3100158</t>
  </si>
  <si>
    <t>3100158</t>
  </si>
  <si>
    <t>AC.4700313</t>
  </si>
  <si>
    <t>4700313</t>
  </si>
  <si>
    <t>AC.4700301</t>
  </si>
  <si>
    <t>4700301</t>
  </si>
  <si>
    <t>AC.3102128</t>
  </si>
  <si>
    <t>3102128</t>
  </si>
  <si>
    <t>AC.4500150</t>
  </si>
  <si>
    <t>4500150</t>
  </si>
  <si>
    <t>AC.3100334</t>
  </si>
  <si>
    <t>3100334</t>
  </si>
  <si>
    <t>AC.3100322</t>
  </si>
  <si>
    <t>3100322</t>
  </si>
  <si>
    <t>AC.3250426</t>
  </si>
  <si>
    <t>3250426</t>
  </si>
  <si>
    <t>AC.3101070</t>
  </si>
  <si>
    <t>3101070</t>
  </si>
  <si>
    <t>AC.4800238</t>
  </si>
  <si>
    <t>4800238</t>
  </si>
  <si>
    <t>AC.4500252</t>
  </si>
  <si>
    <t>4500252</t>
  </si>
  <si>
    <t>AC.3100354</t>
  </si>
  <si>
    <t>3100354</t>
  </si>
  <si>
    <t>AC.3250410</t>
  </si>
  <si>
    <t>3250410</t>
  </si>
  <si>
    <t>AC.3100424</t>
  </si>
  <si>
    <t>3100424</t>
  </si>
  <si>
    <t>AC.3100327</t>
  </si>
  <si>
    <t>3100327</t>
  </si>
  <si>
    <t>AC.3101704</t>
  </si>
  <si>
    <t>3101704</t>
  </si>
  <si>
    <t>AC.3100451</t>
  </si>
  <si>
    <t>3100451</t>
  </si>
  <si>
    <t>AC.AA0360</t>
  </si>
  <si>
    <t>CE19_AA0360</t>
  </si>
  <si>
    <t>AC.AA0370</t>
  </si>
  <si>
    <t>CE19_AA0370</t>
  </si>
  <si>
    <t>AC.AA0400</t>
  </si>
  <si>
    <t>CE19_AA0400</t>
  </si>
  <si>
    <t>AC.AA0421</t>
  </si>
  <si>
    <t>CE19_AA0421</t>
  </si>
  <si>
    <t>AC.AA0471</t>
  </si>
  <si>
    <t>CE19_AA0471</t>
  </si>
  <si>
    <t>AC.AA0490</t>
  </si>
  <si>
    <t>CE19_AA0490</t>
  </si>
  <si>
    <t>AC.AA0520</t>
  </si>
  <si>
    <t>CE19_AA0520</t>
  </si>
  <si>
    <t>AC.AA0542</t>
  </si>
  <si>
    <t>CE19_AA0542</t>
  </si>
  <si>
    <t>AC.CA0090</t>
  </si>
  <si>
    <t>CE19_CA0090</t>
  </si>
  <si>
    <t>AC.CA0130</t>
  </si>
  <si>
    <t>CE19_CA0130</t>
  </si>
  <si>
    <t>AC.CA0160</t>
  </si>
  <si>
    <t>CE19_CA0160</t>
  </si>
  <si>
    <t>AC.EA0030</t>
  </si>
  <si>
    <t>CE19_EA0030</t>
  </si>
  <si>
    <t>AC.AA0110</t>
  </si>
  <si>
    <t>CE19_AA0110</t>
  </si>
  <si>
    <t>AC.AA0140</t>
  </si>
  <si>
    <t>CE19_AA0140</t>
  </si>
  <si>
    <t>AC.AA0340</t>
  </si>
  <si>
    <t>CE19_AA0340</t>
  </si>
  <si>
    <t>AC.AA0440</t>
  </si>
  <si>
    <t>CE19_AA0440</t>
  </si>
  <si>
    <t>AC.AA0640</t>
  </si>
  <si>
    <t>CE19_AA0640</t>
  </si>
  <si>
    <t>AC.AA0690</t>
  </si>
  <si>
    <t>CE19_AA0690</t>
  </si>
  <si>
    <t>AC.AA0710</t>
  </si>
  <si>
    <t>CE19_AA0710</t>
  </si>
  <si>
    <t>AC.BA2620</t>
  </si>
  <si>
    <t>CE19_BA2620</t>
  </si>
  <si>
    <t>AC.BA2673</t>
  </si>
  <si>
    <t>CE19_BA2673</t>
  </si>
  <si>
    <t>AC.BA2675</t>
  </si>
  <si>
    <t>CE19_BA2675</t>
  </si>
  <si>
    <t>AC.BA2678</t>
  </si>
  <si>
    <t>CE19_BA2678</t>
  </si>
  <si>
    <t>AC.BA2681</t>
  </si>
  <si>
    <t>CE19_BA2681</t>
  </si>
  <si>
    <t>AC.BA2683</t>
  </si>
  <si>
    <t>CE19_BA2683</t>
  </si>
  <si>
    <t>AC.BA2710</t>
  </si>
  <si>
    <t>CE19_BA2710</t>
  </si>
  <si>
    <t>AC.BA2790</t>
  </si>
  <si>
    <t>CE19_BA2790</t>
  </si>
  <si>
    <t>AC.BA2811</t>
  </si>
  <si>
    <t>CE19_BA2811</t>
  </si>
  <si>
    <t>AC.BA2850</t>
  </si>
  <si>
    <t>CE19_BA2850</t>
  </si>
  <si>
    <t>AC.BA2880</t>
  </si>
  <si>
    <t>CE19_BA2880</t>
  </si>
  <si>
    <t>AC.BA2881</t>
  </si>
  <si>
    <t>CE19_BA2881</t>
  </si>
  <si>
    <t>AC.EA0150</t>
  </si>
  <si>
    <t>CE19_EA0150</t>
  </si>
  <si>
    <t>AC.EA0300</t>
  </si>
  <si>
    <t>CE19_EA0300</t>
  </si>
  <si>
    <t>AC.EA0460</t>
  </si>
  <si>
    <t>CE19_EA0460</t>
  </si>
  <si>
    <t>AC.AA0032</t>
  </si>
  <si>
    <t>CE19_AA0032</t>
  </si>
  <si>
    <t>AC.AA0070</t>
  </si>
  <si>
    <t>CE19_AA0070</t>
  </si>
  <si>
    <t>AC.AA0100</t>
  </si>
  <si>
    <t>CE19_AA0100</t>
  </si>
  <si>
    <t>AC.AA0150</t>
  </si>
  <si>
    <t>CE19_AA0150</t>
  </si>
  <si>
    <t>AC.AA0170</t>
  </si>
  <si>
    <t>CE19_AA0170</t>
  </si>
  <si>
    <t>AC.AA1020</t>
  </si>
  <si>
    <t>CE19_AA1020</t>
  </si>
  <si>
    <t>AC.BA0400</t>
  </si>
  <si>
    <t>CE19_BA0400</t>
  </si>
  <si>
    <t>AC.BA1560</t>
  </si>
  <si>
    <t>CE19_BA1560</t>
  </si>
  <si>
    <t>AC.BA1970</t>
  </si>
  <si>
    <t>CE19_BA1970</t>
  </si>
  <si>
    <t>AC.BA2010</t>
  </si>
  <si>
    <t>CE19_BA2010</t>
  </si>
  <si>
    <t>AC.BA2061</t>
  </si>
  <si>
    <t>CE19_BA2061</t>
  </si>
  <si>
    <t>AC.BA2230</t>
  </si>
  <si>
    <t>CE19_BA2230</t>
  </si>
  <si>
    <t>AC.BA2410</t>
  </si>
  <si>
    <t>CE19_BA2410</t>
  </si>
  <si>
    <t>AC.BA2760</t>
  </si>
  <si>
    <t>CE19_BA2760</t>
  </si>
  <si>
    <t>AC.BA2770</t>
  </si>
  <si>
    <t>CE19_BA2770</t>
  </si>
  <si>
    <t>AC.CA0020</t>
  </si>
  <si>
    <t>CE19_CA0020</t>
  </si>
  <si>
    <t>AC.BA1200</t>
  </si>
  <si>
    <t>CE19_BA1200</t>
  </si>
  <si>
    <t>AC.BA1550</t>
  </si>
  <si>
    <t>CE19_BA1550</t>
  </si>
  <si>
    <t>AC.BA1750</t>
  </si>
  <si>
    <t>CE19_BA1750</t>
  </si>
  <si>
    <t>AC.BA2050</t>
  </si>
  <si>
    <t>CE19_BA2050</t>
  </si>
  <si>
    <t>AC.BA2100</t>
  </si>
  <si>
    <t>CE19_BA2100</t>
  </si>
  <si>
    <t>AC.BA2460</t>
  </si>
  <si>
    <t>CE19_BA2460</t>
  </si>
  <si>
    <t>AC.BA2550</t>
  </si>
  <si>
    <t>CE19_BA2550</t>
  </si>
  <si>
    <t>AC.YA0010</t>
  </si>
  <si>
    <t>CE19_YA0010</t>
  </si>
  <si>
    <t>AC.YA0060</t>
  </si>
  <si>
    <t>CE19_YA0060</t>
  </si>
  <si>
    <t>AC.AA0940</t>
  </si>
  <si>
    <t>CE19_AA0940</t>
  </si>
  <si>
    <t>AC.AA1050</t>
  </si>
  <si>
    <t>CE19_AA1050</t>
  </si>
  <si>
    <t>AC.AA1060</t>
  </si>
  <si>
    <t>CE19_AA1060</t>
  </si>
  <si>
    <t>AC.BA2500</t>
  </si>
  <si>
    <t>CE19_BA2500</t>
  </si>
  <si>
    <t>AC.BA2630</t>
  </si>
  <si>
    <t>CE19_BA2630</t>
  </si>
  <si>
    <t>AC.CA0010</t>
  </si>
  <si>
    <t>CE19_CA0010</t>
  </si>
  <si>
    <t>AC.CA0150</t>
  </si>
  <si>
    <t>CE19_CA0150</t>
  </si>
  <si>
    <t>AC.YA0030</t>
  </si>
  <si>
    <t>CE19_YA0030</t>
  </si>
  <si>
    <t>AC.YA0080</t>
  </si>
  <si>
    <t>CE19_YA0080</t>
  </si>
  <si>
    <t>AC.AA0050</t>
  </si>
  <si>
    <t>CE19_AA0050</t>
  </si>
  <si>
    <t>AC.AA0180</t>
  </si>
  <si>
    <t>CE19_AA0180</t>
  </si>
  <si>
    <t>AC.AA0310</t>
  </si>
  <si>
    <t>CE19_AA0310</t>
  </si>
  <si>
    <t>AC.AA0770</t>
  </si>
  <si>
    <t>CE19_AA0770</t>
  </si>
  <si>
    <t>AC.AA0800</t>
  </si>
  <si>
    <t>CE19_AA0800</t>
  </si>
  <si>
    <t>AC.AA0880</t>
  </si>
  <si>
    <t>CE19_AA0880</t>
  </si>
  <si>
    <t>AC.AA0950</t>
  </si>
  <si>
    <t>CE19_AA0950</t>
  </si>
  <si>
    <t>AC.AA0990</t>
  </si>
  <si>
    <t>CE19_AA0990</t>
  </si>
  <si>
    <t>AC.BA1770</t>
  </si>
  <si>
    <t>CE19_BA1770</t>
  </si>
  <si>
    <t>AC.BA1840</t>
  </si>
  <si>
    <t>CE19_BA1840</t>
  </si>
  <si>
    <t>AC.BA2210</t>
  </si>
  <si>
    <t>CE19_BA2210</t>
  </si>
  <si>
    <t>AC.BA2260</t>
  </si>
  <si>
    <t>CE19_BA2260</t>
  </si>
  <si>
    <t>AC.BA2310</t>
  </si>
  <si>
    <t>CE19_BA2310</t>
  </si>
  <si>
    <t>AC.BA2350</t>
  </si>
  <si>
    <t>CE19_BA2350</t>
  </si>
  <si>
    <t>AC.BA2360</t>
  </si>
  <si>
    <t>CE19_BA2360</t>
  </si>
  <si>
    <t>AC.BA2440</t>
  </si>
  <si>
    <t>CE19_BA2440</t>
  </si>
  <si>
    <t>AC.BA2490</t>
  </si>
  <si>
    <t>CE19_BA2490</t>
  </si>
  <si>
    <t>AC.EA0160</t>
  </si>
  <si>
    <t>CE19_EA0160</t>
  </si>
  <si>
    <t>AC.EA0320</t>
  </si>
  <si>
    <t>CE19_EA0320</t>
  </si>
  <si>
    <t>AC.EA0480</t>
  </si>
  <si>
    <t>CE19_EA0480</t>
  </si>
  <si>
    <t>AC.AA0580</t>
  </si>
  <si>
    <t>CE19_AA0580</t>
  </si>
  <si>
    <t>AC.AA0590</t>
  </si>
  <si>
    <t>CE19_AA0590</t>
  </si>
  <si>
    <t>AC.BA0440</t>
  </si>
  <si>
    <t>CE19_BA0440</t>
  </si>
  <si>
    <t>AC.BA0590</t>
  </si>
  <si>
    <t>CE19_BA0590</t>
  </si>
  <si>
    <t>AC.BA0591</t>
  </si>
  <si>
    <t>CE19_BA0591</t>
  </si>
  <si>
    <t>AC.XA0000</t>
  </si>
  <si>
    <t>CE19_XA0000</t>
  </si>
  <si>
    <t>AC.BZ9999</t>
  </si>
  <si>
    <t>CE19_BZ9999</t>
  </si>
  <si>
    <t>AC.BA0940</t>
  </si>
  <si>
    <t>CE19_BA0940</t>
  </si>
  <si>
    <t>AC.BA0970</t>
  </si>
  <si>
    <t>CE19_BA0970</t>
  </si>
  <si>
    <t>AC.BA0980</t>
  </si>
  <si>
    <t>CE19_BA0980</t>
  </si>
  <si>
    <t>AC.BA1000</t>
  </si>
  <si>
    <t>CE19_BA1000</t>
  </si>
  <si>
    <t>AC.BA1050</t>
  </si>
  <si>
    <t>CE19_BA1050</t>
  </si>
  <si>
    <t>AC.BA1080</t>
  </si>
  <si>
    <t>CE19_BA1080</t>
  </si>
  <si>
    <t>AC.BA1160</t>
  </si>
  <si>
    <t>CE19_BA1160</t>
  </si>
  <si>
    <t>AC.BA1180</t>
  </si>
  <si>
    <t>CE19_BA1180</t>
  </si>
  <si>
    <t>AC.BA1220</t>
  </si>
  <si>
    <t>CE19_BA1220</t>
  </si>
  <si>
    <t>AC.BA1250</t>
  </si>
  <si>
    <t>CE19_BA1250</t>
  </si>
  <si>
    <t>AC.BA1300</t>
  </si>
  <si>
    <t>CE19_BA1300</t>
  </si>
  <si>
    <t>AC.BA1320</t>
  </si>
  <si>
    <t>CE19_BA1320</t>
  </si>
  <si>
    <t>AC.BA1380</t>
  </si>
  <si>
    <t>CE19_BA1380</t>
  </si>
  <si>
    <t>AC.BA1540</t>
  </si>
  <si>
    <t>CE19_BA1540</t>
  </si>
  <si>
    <t>AC.BA1541</t>
  </si>
  <si>
    <t>CE19_BA1541</t>
  </si>
  <si>
    <t>AC.BA1590</t>
  </si>
  <si>
    <t>CE19_BA1590</t>
  </si>
  <si>
    <t>AC.BA1610</t>
  </si>
  <si>
    <t>CE19_BA1610</t>
  </si>
  <si>
    <t>AC.BA1650</t>
  </si>
  <si>
    <t>CE19_BA1650</t>
  </si>
  <si>
    <t>AC.BA1680</t>
  </si>
  <si>
    <t>CE19_BA1680</t>
  </si>
  <si>
    <t>AC.BA1710</t>
  </si>
  <si>
    <t>CE19_BA1710</t>
  </si>
  <si>
    <t>AC.AA0561</t>
  </si>
  <si>
    <t>CE19_AA0561</t>
  </si>
  <si>
    <t>AC.AA0601</t>
  </si>
  <si>
    <t>CE19_AA0601</t>
  </si>
  <si>
    <t>AC.BA0040</t>
  </si>
  <si>
    <t>CE19_BA0040</t>
  </si>
  <si>
    <t>AC.BA0090</t>
  </si>
  <si>
    <t>CE19_BA0090</t>
  </si>
  <si>
    <t>AC.BA0100</t>
  </si>
  <si>
    <t>CE19_BA0100</t>
  </si>
  <si>
    <t>AC.BA0240</t>
  </si>
  <si>
    <t>CE19_BA0240</t>
  </si>
  <si>
    <t>AC.BA0306</t>
  </si>
  <si>
    <t>CE19_BA0306</t>
  </si>
  <si>
    <t>AC.BA0420</t>
  </si>
  <si>
    <t>CE19_BA0420</t>
  </si>
  <si>
    <t>AC.BA0470</t>
  </si>
  <si>
    <t>CE19_BA0470</t>
  </si>
  <si>
    <t>AC.BA0550</t>
  </si>
  <si>
    <t>CE19_BA0550</t>
  </si>
  <si>
    <t>AC.BA0561</t>
  </si>
  <si>
    <t>CE19_BA0561</t>
  </si>
  <si>
    <t>AC.BA0631</t>
  </si>
  <si>
    <t>CE19_BA0631</t>
  </si>
  <si>
    <t>AC.BA0650</t>
  </si>
  <si>
    <t>CE19_BA0650</t>
  </si>
  <si>
    <t>AC.BA0660</t>
  </si>
  <si>
    <t>CE19_BA0660</t>
  </si>
  <si>
    <t>AC.BA0710</t>
  </si>
  <si>
    <t>CE19_BA0710</t>
  </si>
  <si>
    <t>AC.BA0720</t>
  </si>
  <si>
    <t>CE19_BA0720</t>
  </si>
  <si>
    <t>AC.BA0740</t>
  </si>
  <si>
    <t>CE19_BA0740</t>
  </si>
  <si>
    <t>AC.BA0780</t>
  </si>
  <si>
    <t>CE19_BA0780</t>
  </si>
  <si>
    <t>AC.BA0790</t>
  </si>
  <si>
    <t>CE19_BA0790</t>
  </si>
  <si>
    <t>AC.4500225</t>
  </si>
  <si>
    <t>4500225</t>
  </si>
  <si>
    <t>AC.4500221</t>
  </si>
  <si>
    <t>4500221</t>
  </si>
  <si>
    <t>AC.3100919</t>
  </si>
  <si>
    <t>3100919</t>
  </si>
  <si>
    <t>AC.3100911</t>
  </si>
  <si>
    <t>3100911</t>
  </si>
  <si>
    <t>AC.3101004</t>
  </si>
  <si>
    <t>3101004</t>
  </si>
  <si>
    <t>AC.3101204</t>
  </si>
  <si>
    <t>3101204</t>
  </si>
  <si>
    <t>AC.3101302</t>
  </si>
  <si>
    <t>3101302</t>
  </si>
  <si>
    <t>AC.4550159</t>
  </si>
  <si>
    <t>4550159</t>
  </si>
  <si>
    <t>AC.4550142</t>
  </si>
  <si>
    <t>4550142</t>
  </si>
  <si>
    <t>AC.4550120</t>
  </si>
  <si>
    <t>4550120</t>
  </si>
  <si>
    <t>AC.3101520</t>
  </si>
  <si>
    <t>3101520</t>
  </si>
  <si>
    <t>AC.4550148</t>
  </si>
  <si>
    <t>4550148</t>
  </si>
  <si>
    <t>AC.4550237</t>
  </si>
  <si>
    <t>4550237</t>
  </si>
  <si>
    <t>AC.3101551</t>
  </si>
  <si>
    <t>3101551</t>
  </si>
  <si>
    <t>AC.4500719</t>
  </si>
  <si>
    <t>4500719</t>
  </si>
  <si>
    <t>AC.4500789</t>
  </si>
  <si>
    <t>4500789</t>
  </si>
  <si>
    <t>AC.3101538</t>
  </si>
  <si>
    <t>3101538</t>
  </si>
  <si>
    <t>AC.4500310</t>
  </si>
  <si>
    <t>4500310</t>
  </si>
  <si>
    <t>AC.4500311</t>
  </si>
  <si>
    <t>4500311</t>
  </si>
  <si>
    <t>AC.3101602</t>
  </si>
  <si>
    <t>3101602</t>
  </si>
  <si>
    <t>AC.3101615</t>
  </si>
  <si>
    <t>3101615</t>
  </si>
  <si>
    <t>AC.3260189</t>
  </si>
  <si>
    <t>3260189</t>
  </si>
  <si>
    <t>AC.4600205</t>
  </si>
  <si>
    <t>4600205</t>
  </si>
  <si>
    <t>AC.4600206</t>
  </si>
  <si>
    <t>4600206</t>
  </si>
  <si>
    <t>AC.4500302</t>
  </si>
  <si>
    <t>4500302</t>
  </si>
  <si>
    <t>AC.4500508</t>
  </si>
  <si>
    <t>4500508</t>
  </si>
  <si>
    <t>AC.4500233</t>
  </si>
  <si>
    <t>4500233</t>
  </si>
  <si>
    <t>AC.AA0790</t>
  </si>
  <si>
    <t>CE19_AA0790</t>
  </si>
  <si>
    <t>AC.AA0830</t>
  </si>
  <si>
    <t>CE19_AA0830</t>
  </si>
  <si>
    <t>AC.AA0870</t>
  </si>
  <si>
    <t>CE19_AA0870</t>
  </si>
  <si>
    <t>AC.AA0890</t>
  </si>
  <si>
    <t>CE19_AA0890</t>
  </si>
  <si>
    <t>AC.AA0930</t>
  </si>
  <si>
    <t>CE19_AA0930</t>
  </si>
  <si>
    <t>AC.BA0030</t>
  </si>
  <si>
    <t>CE19_BA0030</t>
  </si>
  <si>
    <t>AC.BA0280</t>
  </si>
  <si>
    <t>CE19_BA0280</t>
  </si>
  <si>
    <t>AC.BA0290</t>
  </si>
  <si>
    <t>CE19_BA0290</t>
  </si>
  <si>
    <t>AC.BA0300</t>
  </si>
  <si>
    <t>CE19_BA0300</t>
  </si>
  <si>
    <t>AC.BA0330</t>
  </si>
  <si>
    <t>CE19_BA0330</t>
  </si>
  <si>
    <t>AC.BA0350</t>
  </si>
  <si>
    <t>CE19_BA0350</t>
  </si>
  <si>
    <t>AC.BA0370</t>
  </si>
  <si>
    <t>CE19_BA0370</t>
  </si>
  <si>
    <t>AC.BA0490</t>
  </si>
  <si>
    <t>CE19_BA0490</t>
  </si>
  <si>
    <t>AC.BA0640</t>
  </si>
  <si>
    <t>CE19_BA0640</t>
  </si>
  <si>
    <t>AC.BA0960</t>
  </si>
  <si>
    <t>CE19_BA0960</t>
  </si>
  <si>
    <t>AC.BA1030</t>
  </si>
  <si>
    <t>CE19_BA1030</t>
  </si>
  <si>
    <t>AC.BA1090</t>
  </si>
  <si>
    <t>CE19_BA1090</t>
  </si>
  <si>
    <t>AC.BA1140</t>
  </si>
  <si>
    <t>CE19_BA1140</t>
  </si>
  <si>
    <t>AC.EA0380</t>
  </si>
  <si>
    <t>CE19_EA0380</t>
  </si>
  <si>
    <t>AC.4500260</t>
  </si>
  <si>
    <t>4500260</t>
  </si>
  <si>
    <t>AC.4500135</t>
  </si>
  <si>
    <t>4500135</t>
  </si>
  <si>
    <t>AC.4500120</t>
  </si>
  <si>
    <t>4500120</t>
  </si>
  <si>
    <t>AC.3101595</t>
  </si>
  <si>
    <t>3101595</t>
  </si>
  <si>
    <t>AC.3100829</t>
  </si>
  <si>
    <t>3100829</t>
  </si>
  <si>
    <t>AC.4860106</t>
  </si>
  <si>
    <t>4860106</t>
  </si>
  <si>
    <t>AC.4500211</t>
  </si>
  <si>
    <t>4500211</t>
  </si>
  <si>
    <t>AC.4550194</t>
  </si>
  <si>
    <t>4550194</t>
  </si>
  <si>
    <t>AC.3102102</t>
  </si>
  <si>
    <t>3102102</t>
  </si>
  <si>
    <t>AC.3100839</t>
  </si>
  <si>
    <t>3100839</t>
  </si>
  <si>
    <t>AC.3100838</t>
  </si>
  <si>
    <t>3100838</t>
  </si>
  <si>
    <t>AC.4500270</t>
  </si>
  <si>
    <t>4500270</t>
  </si>
  <si>
    <t>AC.4500288</t>
  </si>
  <si>
    <t>4500288</t>
  </si>
  <si>
    <t>AC.4500264</t>
  </si>
  <si>
    <t>4500264</t>
  </si>
  <si>
    <t>AC.4500240</t>
  </si>
  <si>
    <t>4500240</t>
  </si>
  <si>
    <t>AC.4500213</t>
  </si>
  <si>
    <t>4500213</t>
  </si>
  <si>
    <t>AC.4850117</t>
  </si>
  <si>
    <t>4850117</t>
  </si>
  <si>
    <t>AC.3100936</t>
  </si>
  <si>
    <t>3100936</t>
  </si>
  <si>
    <t>AC.3101077</t>
  </si>
  <si>
    <t>3101077</t>
  </si>
  <si>
    <t>AC.3101560</t>
  </si>
  <si>
    <t>3101560</t>
  </si>
  <si>
    <t>AC.4550143</t>
  </si>
  <si>
    <t>4550143</t>
  </si>
  <si>
    <t>AC.4500733</t>
  </si>
  <si>
    <t>4500733</t>
  </si>
  <si>
    <t>AC.4550238</t>
  </si>
  <si>
    <t>4550238</t>
  </si>
  <si>
    <t>AC.4501204</t>
  </si>
  <si>
    <t>4501204</t>
  </si>
  <si>
    <t>AC.3101629</t>
  </si>
  <si>
    <t>3101629</t>
  </si>
  <si>
    <t>AC.3101631</t>
  </si>
  <si>
    <t>3101631</t>
  </si>
  <si>
    <t>AC.3101616</t>
  </si>
  <si>
    <t>3101616</t>
  </si>
  <si>
    <t>AC.3260174</t>
  </si>
  <si>
    <t>3260174</t>
  </si>
  <si>
    <t>AC.3150109</t>
  </si>
  <si>
    <t>3150109</t>
  </si>
  <si>
    <t>AC.3150104</t>
  </si>
  <si>
    <t>3150104</t>
  </si>
  <si>
    <t>AC.4500503</t>
  </si>
  <si>
    <t>4500503</t>
  </si>
  <si>
    <t>AC.4800118</t>
  </si>
  <si>
    <t>4800118</t>
  </si>
  <si>
    <t>AC.3100708</t>
  </si>
  <si>
    <t>3100708</t>
  </si>
  <si>
    <t>AC.3100477</t>
  </si>
  <si>
    <t>3100477</t>
  </si>
  <si>
    <t>AC.3100736</t>
  </si>
  <si>
    <t>3100736</t>
  </si>
  <si>
    <t>AC.3100203</t>
  </si>
  <si>
    <t>3100203</t>
  </si>
  <si>
    <t>AC.3100508</t>
  </si>
  <si>
    <t>3100508</t>
  </si>
  <si>
    <t>AC.3101647</t>
  </si>
  <si>
    <t>3101647</t>
  </si>
  <si>
    <t>AC.3101318</t>
  </si>
  <si>
    <t>3101318</t>
  </si>
  <si>
    <t>AC.4500338</t>
  </si>
  <si>
    <t>4500338</t>
  </si>
  <si>
    <t>AC.4600209</t>
  </si>
  <si>
    <t>4600209</t>
  </si>
  <si>
    <t>AC.3100126</t>
  </si>
  <si>
    <t>3100126</t>
  </si>
  <si>
    <t>AC.3102135</t>
  </si>
  <si>
    <t>3102135</t>
  </si>
  <si>
    <t>AC.3101860</t>
  </si>
  <si>
    <t>3101860</t>
  </si>
  <si>
    <t>AC.3510102</t>
  </si>
  <si>
    <t>3510102</t>
  </si>
  <si>
    <t>AC.4550166</t>
  </si>
  <si>
    <t>4550166</t>
  </si>
  <si>
    <t>AC.4870101</t>
  </si>
  <si>
    <t>4870101</t>
  </si>
  <si>
    <t>AC.4500171</t>
  </si>
  <si>
    <t>4500171</t>
  </si>
  <si>
    <t>AC.3101623</t>
  </si>
  <si>
    <t>3101623</t>
  </si>
  <si>
    <t>AC.4600203</t>
  </si>
  <si>
    <t>4600203</t>
  </si>
  <si>
    <t>AC.4800120</t>
  </si>
  <si>
    <t>4800120</t>
  </si>
  <si>
    <t>AC.3100166</t>
  </si>
  <si>
    <t>3100166</t>
  </si>
  <si>
    <t>AC.4700312</t>
  </si>
  <si>
    <t>4700312</t>
  </si>
  <si>
    <t>AC.4700302</t>
  </si>
  <si>
    <t>4700302</t>
  </si>
  <si>
    <t>AC.3100484</t>
  </si>
  <si>
    <t>3100484</t>
  </si>
  <si>
    <t>AC.3300106</t>
  </si>
  <si>
    <t>3300106</t>
  </si>
  <si>
    <t>AC.4500105</t>
  </si>
  <si>
    <t>4500105</t>
  </si>
  <si>
    <t>AC.3100316</t>
  </si>
  <si>
    <t>3100316</t>
  </si>
  <si>
    <t>AC.3250432</t>
  </si>
  <si>
    <t>3250432</t>
  </si>
  <si>
    <t>AC.3250428</t>
  </si>
  <si>
    <t>3250428</t>
  </si>
  <si>
    <t>AC.3100133</t>
  </si>
  <si>
    <t>3100133</t>
  </si>
  <si>
    <t>AC.3102103</t>
  </si>
  <si>
    <t>3102103</t>
  </si>
  <si>
    <t>AC.3102114</t>
  </si>
  <si>
    <t>3102114</t>
  </si>
  <si>
    <t>AC.3100339</t>
  </si>
  <si>
    <t>3100339</t>
  </si>
  <si>
    <t>AC.3100615</t>
  </si>
  <si>
    <t>3100615</t>
  </si>
  <si>
    <t>AC.3510107</t>
  </si>
  <si>
    <t>3510107</t>
  </si>
  <si>
    <t>AC.4550188</t>
  </si>
  <si>
    <t>4550188</t>
  </si>
  <si>
    <t>AC.4500262</t>
  </si>
  <si>
    <t>4500262</t>
  </si>
  <si>
    <t>AC.4500123</t>
  </si>
  <si>
    <t>4500123</t>
  </si>
  <si>
    <t>AC.4850114</t>
  </si>
  <si>
    <t>4850114</t>
  </si>
  <si>
    <t>AC.3100833</t>
  </si>
  <si>
    <t>3100833</t>
  </si>
  <si>
    <t>AC.3100813</t>
  </si>
  <si>
    <t>3100813</t>
  </si>
  <si>
    <t>AC.4501324</t>
  </si>
  <si>
    <t>4501324</t>
  </si>
  <si>
    <t>AC.4500272</t>
  </si>
  <si>
    <t>4500272</t>
  </si>
  <si>
    <t>AC.3101203</t>
  </si>
  <si>
    <t>3101203</t>
  </si>
  <si>
    <t>AC.3101314</t>
  </si>
  <si>
    <t>3101314</t>
  </si>
  <si>
    <t>AC.4550102</t>
  </si>
  <si>
    <t>4550102</t>
  </si>
  <si>
    <t>AC.3101545</t>
  </si>
  <si>
    <t>3101545</t>
  </si>
  <si>
    <t>AC.3101570</t>
  </si>
  <si>
    <t>3101570</t>
  </si>
  <si>
    <t>AC.4860125</t>
  </si>
  <si>
    <t>4860125</t>
  </si>
  <si>
    <t>AC.4500266</t>
  </si>
  <si>
    <t>4500266</t>
  </si>
  <si>
    <t>AC.4500313</t>
  </si>
  <si>
    <t>4500313</t>
  </si>
  <si>
    <t>AC.3100173</t>
  </si>
  <si>
    <t>3100173</t>
  </si>
  <si>
    <t>AC.3100371</t>
  </si>
  <si>
    <t>3100371</t>
  </si>
  <si>
    <t>AC.3100493</t>
  </si>
  <si>
    <t>3100493</t>
  </si>
  <si>
    <t>AC.3100335</t>
  </si>
  <si>
    <t>3100335</t>
  </si>
  <si>
    <t>AC.3101829</t>
  </si>
  <si>
    <t>3101829</t>
  </si>
  <si>
    <t>AC.3101081</t>
  </si>
  <si>
    <t>3101081</t>
  </si>
  <si>
    <t>AC.3102101</t>
  </si>
  <si>
    <t>3102101</t>
  </si>
  <si>
    <t>AC.3100430</t>
  </si>
  <si>
    <t>3100430</t>
  </si>
  <si>
    <t>AC.3100433</t>
  </si>
  <si>
    <t>3100433</t>
  </si>
  <si>
    <t>AC.3100255</t>
  </si>
  <si>
    <t>3100255</t>
  </si>
  <si>
    <t>AC.3100652</t>
  </si>
  <si>
    <t>3100652</t>
  </si>
  <si>
    <t>AC.3100651</t>
  </si>
  <si>
    <t>3100651</t>
  </si>
  <si>
    <t>AC.4700328</t>
  </si>
  <si>
    <t>4700328</t>
  </si>
  <si>
    <t>AC.3101319</t>
  </si>
  <si>
    <t>3101319</t>
  </si>
  <si>
    <t>AC.4510106</t>
  </si>
  <si>
    <t>4510106</t>
  </si>
  <si>
    <t>AC.4500335</t>
  </si>
  <si>
    <t>4500335</t>
  </si>
  <si>
    <t>AC.3101303</t>
  </si>
  <si>
    <t>3101303</t>
  </si>
  <si>
    <t>AC.3101523</t>
  </si>
  <si>
    <t>3101523</t>
  </si>
  <si>
    <t>AC.4550144</t>
  </si>
  <si>
    <t>4550144</t>
  </si>
  <si>
    <t>AC.4500725</t>
  </si>
  <si>
    <t>4500725</t>
  </si>
  <si>
    <t>AC.4500291</t>
  </si>
  <si>
    <t>4500291</t>
  </si>
  <si>
    <t>AC.4500238</t>
  </si>
  <si>
    <t>4500238</t>
  </si>
  <si>
    <t>AC.4500771</t>
  </si>
  <si>
    <t>4500771</t>
  </si>
  <si>
    <t>AC.3200101</t>
  </si>
  <si>
    <t>3200101</t>
  </si>
  <si>
    <t>AC.4500401</t>
  </si>
  <si>
    <t>4500401</t>
  </si>
  <si>
    <t>AC.3100119</t>
  </si>
  <si>
    <t>3100119</t>
  </si>
  <si>
    <t>AC.4800132</t>
  </si>
  <si>
    <t>4800132</t>
  </si>
  <si>
    <t>AC.4700322</t>
  </si>
  <si>
    <t>4700322</t>
  </si>
  <si>
    <t>AC.3101841</t>
  </si>
  <si>
    <t>3101841</t>
  </si>
  <si>
    <t>AC.4500126</t>
  </si>
  <si>
    <t>4500126</t>
  </si>
  <si>
    <t>AC.4500174</t>
  </si>
  <si>
    <t>4500174</t>
  </si>
  <si>
    <t>AC.3100398</t>
  </si>
  <si>
    <t>3100398</t>
  </si>
  <si>
    <t>AC.3100396</t>
  </si>
  <si>
    <t>3100396</t>
  </si>
  <si>
    <t>AC.4500251</t>
  </si>
  <si>
    <t>4500251</t>
  </si>
  <si>
    <t>AC.4501216</t>
  </si>
  <si>
    <t>4501216</t>
  </si>
  <si>
    <t>AC.4550107</t>
  </si>
  <si>
    <t>4550107</t>
  </si>
  <si>
    <t>AC.4500707</t>
  </si>
  <si>
    <t>4500707</t>
  </si>
  <si>
    <t>AC.4500282</t>
  </si>
  <si>
    <t>4500282</t>
  </si>
  <si>
    <t>AC.4600103</t>
  </si>
  <si>
    <t>4600103</t>
  </si>
  <si>
    <t>AC.4501319</t>
  </si>
  <si>
    <t>4501319</t>
  </si>
  <si>
    <t>AC.3101626</t>
  </si>
  <si>
    <t>3101626</t>
  </si>
  <si>
    <t>AC.3101632</t>
  </si>
  <si>
    <t>3101632</t>
  </si>
  <si>
    <t>AC.4500235</t>
  </si>
  <si>
    <t>4500235</t>
  </si>
  <si>
    <t>AC.4500601</t>
  </si>
  <si>
    <t>4500601</t>
  </si>
  <si>
    <t>AC.3100106</t>
  </si>
  <si>
    <t>3100106</t>
  </si>
  <si>
    <t>AC.4501321</t>
  </si>
  <si>
    <t>4501321</t>
  </si>
  <si>
    <t>AC.4500204</t>
  </si>
  <si>
    <t>4500204</t>
  </si>
  <si>
    <t>AC.3100730</t>
  </si>
  <si>
    <t>3100730</t>
  </si>
  <si>
    <t>AC.4501209</t>
  </si>
  <si>
    <t>4501209</t>
  </si>
  <si>
    <t>AC.3101017</t>
  </si>
  <si>
    <t>3101017</t>
  </si>
  <si>
    <t>AC.3100842</t>
  </si>
  <si>
    <t>3100842</t>
  </si>
  <si>
    <t>AC.3250401</t>
  </si>
  <si>
    <t>3250401</t>
  </si>
  <si>
    <t>AC.3101332</t>
  </si>
  <si>
    <t>3101332</t>
  </si>
  <si>
    <t>AC.3101507</t>
  </si>
  <si>
    <t>3101507</t>
  </si>
  <si>
    <t>AC.4550350</t>
  </si>
  <si>
    <t>4550350</t>
  </si>
  <si>
    <t>AC.4500339</t>
  </si>
  <si>
    <t>4500339</t>
  </si>
  <si>
    <t>AC.3250451</t>
  </si>
  <si>
    <t>3250451</t>
  </si>
  <si>
    <t>AC.4500185</t>
  </si>
  <si>
    <t>4500185</t>
  </si>
  <si>
    <t>AC.4501328</t>
  </si>
  <si>
    <t>4501328</t>
  </si>
  <si>
    <t>AC.4510112</t>
  </si>
  <si>
    <t>4510112</t>
  </si>
  <si>
    <t>AC.3101854</t>
  </si>
  <si>
    <t>3101854</t>
  </si>
  <si>
    <t>AC.3150203</t>
  </si>
  <si>
    <t>3150203</t>
  </si>
  <si>
    <t>AC.4500350</t>
  </si>
  <si>
    <t>4500350</t>
  </si>
  <si>
    <t>AC.4550174</t>
  </si>
  <si>
    <t>4550174</t>
  </si>
  <si>
    <t>AC.3100814</t>
  </si>
  <si>
    <t>3100814</t>
  </si>
  <si>
    <t>AC.3101806</t>
  </si>
  <si>
    <t>3101806</t>
  </si>
  <si>
    <t>AC.3100432</t>
  </si>
  <si>
    <t>3100432</t>
  </si>
  <si>
    <t>AC.3100653</t>
  </si>
  <si>
    <t>3100653</t>
  </si>
  <si>
    <t>AC.3100656</t>
  </si>
  <si>
    <t>3100656</t>
  </si>
  <si>
    <t>AC.3100633</t>
  </si>
  <si>
    <t>3100633</t>
  </si>
  <si>
    <t>AC.3100623</t>
  </si>
  <si>
    <t>3100623</t>
  </si>
  <si>
    <t>AC.3101076</t>
  </si>
  <si>
    <t>3101076</t>
  </si>
  <si>
    <t>AC.3100504</t>
  </si>
  <si>
    <t>3100504</t>
  </si>
  <si>
    <t>AC.4700332</t>
  </si>
  <si>
    <t>4700332</t>
  </si>
  <si>
    <t>AC.3100204</t>
  </si>
  <si>
    <t>3100204</t>
  </si>
  <si>
    <t>AC.3100362</t>
  </si>
  <si>
    <t>3100362</t>
  </si>
  <si>
    <t>AC.4500115</t>
  </si>
  <si>
    <t>4500115</t>
  </si>
  <si>
    <t>AC.3250435</t>
  </si>
  <si>
    <t>3250435</t>
  </si>
  <si>
    <t>AC.3250508</t>
  </si>
  <si>
    <t>3250508</t>
  </si>
  <si>
    <t>AC.3250512</t>
  </si>
  <si>
    <t>3250512</t>
  </si>
  <si>
    <t>AC.3100475</t>
  </si>
  <si>
    <t>3100475</t>
  </si>
  <si>
    <t>AC.4500156</t>
  </si>
  <si>
    <t>4500156</t>
  </si>
  <si>
    <t>AC.3100361</t>
  </si>
  <si>
    <t>3100361</t>
  </si>
  <si>
    <t>AC.3100417</t>
  </si>
  <si>
    <t>3100417</t>
  </si>
  <si>
    <t>AC.3100375</t>
  </si>
  <si>
    <t>3100375</t>
  </si>
  <si>
    <t>AC.3250447</t>
  </si>
  <si>
    <t>3250447</t>
  </si>
  <si>
    <t>AC.3101527</t>
  </si>
  <si>
    <t>3101527</t>
  </si>
  <si>
    <t>AC.4550470</t>
  </si>
  <si>
    <t>4550470</t>
  </si>
  <si>
    <t>AC.4500275</t>
  </si>
  <si>
    <t>4500275</t>
  </si>
  <si>
    <t>AC.4500403</t>
  </si>
  <si>
    <t>4500403</t>
  </si>
  <si>
    <t>AC.3100154</t>
  </si>
  <si>
    <t>3100154</t>
  </si>
  <si>
    <t>AC.4800125</t>
  </si>
  <si>
    <t>4800125</t>
  </si>
  <si>
    <t>AC.3100174</t>
  </si>
  <si>
    <t>3100174</t>
  </si>
  <si>
    <t>AC.3250101</t>
  </si>
  <si>
    <t>3250101</t>
  </si>
  <si>
    <t>AC.3102123</t>
  </si>
  <si>
    <t>3102123</t>
  </si>
  <si>
    <t>AC.4500160</t>
  </si>
  <si>
    <t>4500160</t>
  </si>
  <si>
    <t>AC.3100397</t>
  </si>
  <si>
    <t>3100397</t>
  </si>
  <si>
    <t>AC.3101075</t>
  </si>
  <si>
    <t>3101075</t>
  </si>
  <si>
    <t>AC.3102122</t>
  </si>
  <si>
    <t>3102122</t>
  </si>
  <si>
    <t>AC.3101313</t>
  </si>
  <si>
    <t>3101313</t>
  </si>
  <si>
    <t>AC.3101555</t>
  </si>
  <si>
    <t>3101555</t>
  </si>
  <si>
    <t>AC.4500279</t>
  </si>
  <si>
    <t>4500279</t>
  </si>
  <si>
    <t>AC.4500318</t>
  </si>
  <si>
    <t>4500318</t>
  </si>
  <si>
    <t>AC.4500323</t>
  </si>
  <si>
    <t>4500323</t>
  </si>
  <si>
    <t>AC.4750201</t>
  </si>
  <si>
    <t>4750201</t>
  </si>
  <si>
    <t>AC.4700409</t>
  </si>
  <si>
    <t>4700409</t>
  </si>
  <si>
    <t>AC.3102111</t>
  </si>
  <si>
    <t>3102111</t>
  </si>
  <si>
    <t>AC.4501306</t>
  </si>
  <si>
    <t>4501306</t>
  </si>
  <si>
    <t>AC.3100908</t>
  </si>
  <si>
    <t>3100908</t>
  </si>
  <si>
    <t>AC.3100925</t>
  </si>
  <si>
    <t>3100925</t>
  </si>
  <si>
    <t>AC.3101521</t>
  </si>
  <si>
    <t>3101521</t>
  </si>
  <si>
    <t>AC.3101596</t>
  </si>
  <si>
    <t>3101596</t>
  </si>
  <si>
    <t>AC.3100714</t>
  </si>
  <si>
    <t>3100714</t>
  </si>
  <si>
    <t>AC.3100810</t>
  </si>
  <si>
    <t>3100810</t>
  </si>
  <si>
    <t>AC.4501309</t>
  </si>
  <si>
    <t>4501309</t>
  </si>
  <si>
    <t>AC.4500209</t>
  </si>
  <si>
    <t>4500209</t>
  </si>
  <si>
    <t>AC.4500255</t>
  </si>
  <si>
    <t>4500255</t>
  </si>
  <si>
    <t>AC.4500286</t>
  </si>
  <si>
    <t>4500286</t>
  </si>
  <si>
    <t>AC.3100169</t>
  </si>
  <si>
    <t>3100169</t>
  </si>
  <si>
    <t>AC.3102127</t>
  </si>
  <si>
    <t>3102127</t>
  </si>
  <si>
    <t>AC.3102126</t>
  </si>
  <si>
    <t>3102126</t>
  </si>
  <si>
    <t>AC.3300110</t>
  </si>
  <si>
    <t>3300110</t>
  </si>
  <si>
    <t>AC.4500147</t>
  </si>
  <si>
    <t>4500147</t>
  </si>
  <si>
    <t>AC.4500166</t>
  </si>
  <si>
    <t>4500166</t>
  </si>
  <si>
    <t>AC.3250509</t>
  </si>
  <si>
    <t>3250509</t>
  </si>
  <si>
    <t>AC.3250416</t>
  </si>
  <si>
    <t>3250416</t>
  </si>
  <si>
    <t>AC.4800236</t>
  </si>
  <si>
    <t>4800236</t>
  </si>
  <si>
    <t>AC.4800350</t>
  </si>
  <si>
    <t>4800350</t>
  </si>
  <si>
    <t>AC.3100138</t>
  </si>
  <si>
    <t>3100138</t>
  </si>
  <si>
    <t>AC.3101831</t>
  </si>
  <si>
    <t>3101831</t>
  </si>
  <si>
    <t>AC.3250448</t>
  </si>
  <si>
    <t>3250448</t>
  </si>
  <si>
    <t>AC.3101825</t>
  </si>
  <si>
    <t>3101825</t>
  </si>
  <si>
    <t>AC.3100707</t>
  </si>
  <si>
    <t>3100707</t>
  </si>
  <si>
    <t>AC.3100302</t>
  </si>
  <si>
    <t>3100302</t>
  </si>
  <si>
    <t>AC.3150106</t>
  </si>
  <si>
    <t>3150106</t>
  </si>
  <si>
    <t>AC.AA0171</t>
  </si>
  <si>
    <t>CE19_AA0171</t>
  </si>
  <si>
    <t>AC.AA0361</t>
  </si>
  <si>
    <t>CE19_AA0361</t>
  </si>
  <si>
    <t>AC.AA0390</t>
  </si>
  <si>
    <t>CE19_AA0390</t>
  </si>
  <si>
    <t>AC.AA0423</t>
  </si>
  <si>
    <t>CE19_AA0423</t>
  </si>
  <si>
    <t>AC.AA0480</t>
  </si>
  <si>
    <t>CE19_AA0480</t>
  </si>
  <si>
    <t>AC.AA0510</t>
  </si>
  <si>
    <t>CE19_AA0510</t>
  </si>
  <si>
    <t>AC.AA0541</t>
  </si>
  <si>
    <t>CE19_AA0541</t>
  </si>
  <si>
    <t>AC.CA0070</t>
  </si>
  <si>
    <t>CE19_CA0070</t>
  </si>
  <si>
    <t>AC.CA0100</t>
  </si>
  <si>
    <t>CE19_CA0100</t>
  </si>
  <si>
    <t>AC.CA0140</t>
  </si>
  <si>
    <t>CE19_CA0140</t>
  </si>
  <si>
    <t>AC.EA0020</t>
  </si>
  <si>
    <t>CE19_EA0020</t>
  </si>
  <si>
    <t>AC.EA0280</t>
  </si>
  <si>
    <t>CE19_EA0280</t>
  </si>
  <si>
    <t>AC.AA0060</t>
  </si>
  <si>
    <t>CE19_AA0060</t>
  </si>
  <si>
    <t>AC.AA0190</t>
  </si>
  <si>
    <t>CE19_AA0190</t>
  </si>
  <si>
    <t>AC.AA0450</t>
  </si>
  <si>
    <t>CE19_AA0450</t>
  </si>
  <si>
    <t>AC.AA0631</t>
  </si>
  <si>
    <t>CE19_AA0631</t>
  </si>
  <si>
    <t>AC.AA0680</t>
  </si>
  <si>
    <t>CE19_AA0680</t>
  </si>
  <si>
    <t>AC.AA0720</t>
  </si>
  <si>
    <t>CE19_AA0720</t>
  </si>
  <si>
    <t>AC.BA2552</t>
  </si>
  <si>
    <t>CE19_BA2552</t>
  </si>
  <si>
    <t>AC.BA2671</t>
  </si>
  <si>
    <t>CE19_BA2671</t>
  </si>
  <si>
    <t>AC.BA2677</t>
  </si>
  <si>
    <t>CE19_BA2677</t>
  </si>
  <si>
    <t>AC.BA2685</t>
  </si>
  <si>
    <t>CE19_BA2685</t>
  </si>
  <si>
    <t>AC.BA2720</t>
  </si>
  <si>
    <t>CE19_BA2720</t>
  </si>
  <si>
    <t>AC.BA2741</t>
  </si>
  <si>
    <t>CE19_BA2741</t>
  </si>
  <si>
    <t>AC.BA2771</t>
  </si>
  <si>
    <t>CE19_BA2771</t>
  </si>
  <si>
    <t>AC.BA2800</t>
  </si>
  <si>
    <t>CE19_BA2800</t>
  </si>
  <si>
    <t>AC.BA2840</t>
  </si>
  <si>
    <t>CE19_BA2840</t>
  </si>
  <si>
    <t>AC.BA2870</t>
  </si>
  <si>
    <t>CE19_BA2870</t>
  </si>
  <si>
    <t>AC.BA2882</t>
  </si>
  <si>
    <t>CE19_BA2882</t>
  </si>
  <si>
    <t>AC.BA2890</t>
  </si>
  <si>
    <t>CE19_BA2890</t>
  </si>
  <si>
    <t>AC.EA0310</t>
  </si>
  <si>
    <t>CE19_EA0310</t>
  </si>
  <si>
    <t>AC.AA0031</t>
  </si>
  <si>
    <t>CE19_AA0031</t>
  </si>
  <si>
    <t>AC.AA0036</t>
  </si>
  <si>
    <t>CE19_AA0036</t>
  </si>
  <si>
    <t>AC.AA0090</t>
  </si>
  <si>
    <t>CE19_AA0090</t>
  </si>
  <si>
    <t>AC.AA0130</t>
  </si>
  <si>
    <t>CE19_AA0130</t>
  </si>
  <si>
    <t>AC.AA0160</t>
  </si>
  <si>
    <t>CE19_AA0160</t>
  </si>
  <si>
    <t>AC.AA1080</t>
  </si>
  <si>
    <t>CE19_AA1080</t>
  </si>
  <si>
    <t>AC.BA0310</t>
  </si>
  <si>
    <t>CE19_BA0310</t>
  </si>
  <si>
    <t>AC.BA1950</t>
  </si>
  <si>
    <t>CE19_BA1950</t>
  </si>
  <si>
    <t>AC.BA1980</t>
  </si>
  <si>
    <t>CE19_BA1980</t>
  </si>
  <si>
    <t>AC.BA2040</t>
  </si>
  <si>
    <t>CE19_BA2040</t>
  </si>
  <si>
    <t>AC.BA2090</t>
  </si>
  <si>
    <t>CE19_BA2090</t>
  </si>
  <si>
    <t>AC.BA2510</t>
  </si>
  <si>
    <t>CE19_BA2510</t>
  </si>
  <si>
    <t>AC.BA2570</t>
  </si>
  <si>
    <t>CE19_BA2570</t>
  </si>
  <si>
    <t>AC.BA2650</t>
  </si>
  <si>
    <t>CE19_BA2650</t>
  </si>
  <si>
    <t>AC.BA2700</t>
  </si>
  <si>
    <t>CE19_BA2700</t>
  </si>
  <si>
    <t>AC.BA2820</t>
  </si>
  <si>
    <t>CE19_BA2820</t>
  </si>
  <si>
    <t>AC.BA1350</t>
  </si>
  <si>
    <t>CE19_BA1350</t>
  </si>
  <si>
    <t>AC.BA1570</t>
  </si>
  <si>
    <t>CE19_BA1570</t>
  </si>
  <si>
    <t>AC.BA2020</t>
  </si>
  <si>
    <t>CE19_BA2020</t>
  </si>
  <si>
    <t>AC.BA2060</t>
  </si>
  <si>
    <t>CE19_BA2060</t>
  </si>
  <si>
    <t>AC.BA2240</t>
  </si>
  <si>
    <t>CE19_BA2240</t>
  </si>
  <si>
    <t>AC.BA2370</t>
  </si>
  <si>
    <t>CE19_BA2370</t>
  </si>
  <si>
    <t>AC.BA2540</t>
  </si>
  <si>
    <t>CE19_BA2540</t>
  </si>
  <si>
    <t>AC.EZ9999</t>
  </si>
  <si>
    <t>CE19_EZ9999</t>
  </si>
  <si>
    <t>AC.YA0090</t>
  </si>
  <si>
    <t>CE19_YA0090</t>
  </si>
  <si>
    <t>AC.AA0980</t>
  </si>
  <si>
    <t>CE19_AA0980</t>
  </si>
  <si>
    <t>AC.BA0010</t>
  </si>
  <si>
    <t>CE19_BA0010</t>
  </si>
  <si>
    <t>AC.BA1990</t>
  </si>
  <si>
    <t>CE19_BA1990</t>
  </si>
  <si>
    <t>AC.BA2560</t>
  </si>
  <si>
    <t>CE19_BA2560</t>
  </si>
  <si>
    <t>AC.BA2690</t>
  </si>
  <si>
    <t>CE19_BA2690</t>
  </si>
  <si>
    <t>AC.CA0110</t>
  </si>
  <si>
    <t>CE19_CA0110</t>
  </si>
  <si>
    <t>AC.DA0020</t>
  </si>
  <si>
    <t>CE19_DA0020</t>
  </si>
  <si>
    <t>AC.YA0020</t>
  </si>
  <si>
    <t>CE19_YA0020</t>
  </si>
  <si>
    <t>AC.YA0050</t>
  </si>
  <si>
    <t>CE19_YA0050</t>
  </si>
  <si>
    <t>AC.AA0230</t>
  </si>
  <si>
    <t>CE19_AA0230</t>
  </si>
  <si>
    <t>AC.AA0271</t>
  </si>
  <si>
    <t>CE19_AA0271</t>
  </si>
  <si>
    <t>AC.AA0300</t>
  </si>
  <si>
    <t>CE19_AA0300</t>
  </si>
  <si>
    <t>AC.AA0610</t>
  </si>
  <si>
    <t>CE19_AA0610</t>
  </si>
  <si>
    <t>AC.AA0760</t>
  </si>
  <si>
    <t>CE19_AA0760</t>
  </si>
  <si>
    <t>AC.AA0840</t>
  </si>
  <si>
    <t>CE19_AA0840</t>
  </si>
  <si>
    <t>AC.AA1010</t>
  </si>
  <si>
    <t>CE19_AA1010</t>
  </si>
  <si>
    <t>AC.BA1780</t>
  </si>
  <si>
    <t>CE19_BA1780</t>
  </si>
  <si>
    <t>AC.BA2250</t>
  </si>
  <si>
    <t>CE19_BA2250</t>
  </si>
  <si>
    <t>AC.BA2290</t>
  </si>
  <si>
    <t>CE19_BA2290</t>
  </si>
  <si>
    <t>AC.BA2340</t>
  </si>
  <si>
    <t>CE19_BA2340</t>
  </si>
  <si>
    <t>AC.BA2380</t>
  </si>
  <si>
    <t>CE19_BA2380</t>
  </si>
  <si>
    <t>AC.BA2470</t>
  </si>
  <si>
    <t>CE19_BA2470</t>
  </si>
  <si>
    <t>AC.BA2600</t>
  </si>
  <si>
    <t>CE19_BA2600</t>
  </si>
  <si>
    <t>AC.EA0060</t>
  </si>
  <si>
    <t>CE19_EA0060</t>
  </si>
  <si>
    <t>AC.EA0170</t>
  </si>
  <si>
    <t>CE19_EA0170</t>
  </si>
  <si>
    <t>AC.EA0461</t>
  </si>
  <si>
    <t>CE19_EA0461</t>
  </si>
  <si>
    <t>AC.AA0035</t>
  </si>
  <si>
    <t>CE19_AA0035</t>
  </si>
  <si>
    <t>AC.BA0430</t>
  </si>
  <si>
    <t>CE19_BA0430</t>
  </si>
  <si>
    <t>AC.BA0460</t>
  </si>
  <si>
    <t>CE19_BA0460</t>
  </si>
  <si>
    <t>AC.EA0530</t>
  </si>
  <si>
    <t>CE19_EA0530</t>
  </si>
  <si>
    <t>AC.YZ9999</t>
  </si>
  <si>
    <t>CE19_YZ9999</t>
  </si>
  <si>
    <t>AC.CZ9999</t>
  </si>
  <si>
    <t>CE19_CZ9999</t>
  </si>
  <si>
    <t>AC.BA0920</t>
  </si>
  <si>
    <t>CE19_BA0920</t>
  </si>
  <si>
    <t>AC.BA0950</t>
  </si>
  <si>
    <t>CE19_BA0950</t>
  </si>
  <si>
    <t>AC.BA0990</t>
  </si>
  <si>
    <t>CE19_BA0990</t>
  </si>
  <si>
    <t>AC.BA1020</t>
  </si>
  <si>
    <t>CE19_BA1020</t>
  </si>
  <si>
    <t>AC.BA1150</t>
  </si>
  <si>
    <t>CE19_BA1150</t>
  </si>
  <si>
    <t>AC.BA1170</t>
  </si>
  <si>
    <t>CE19_BA1170</t>
  </si>
  <si>
    <t>AC.BA1210</t>
  </si>
  <si>
    <t>CE19_BA1210</t>
  </si>
  <si>
    <t>AC.BA1240</t>
  </si>
  <si>
    <t>CE19_BA1240</t>
  </si>
  <si>
    <t>AC.BA1270</t>
  </si>
  <si>
    <t>CE19_BA1270</t>
  </si>
  <si>
    <t>AC.BA1310</t>
  </si>
  <si>
    <t>CE19_BA1310</t>
  </si>
  <si>
    <t>AC.BA1340</t>
  </si>
  <si>
    <t>CE19_BA1340</t>
  </si>
  <si>
    <t>AC.BA1370</t>
  </si>
  <si>
    <t>CE19_BA1370</t>
  </si>
  <si>
    <t>AC.BA1530</t>
  </si>
  <si>
    <t>CE19_BA1530</t>
  </si>
  <si>
    <t>AC.BA1600</t>
  </si>
  <si>
    <t>CE19_BA1600</t>
  </si>
  <si>
    <t>AC.BA1640</t>
  </si>
  <si>
    <t>CE19_BA1640</t>
  </si>
  <si>
    <t>AC.BA1670</t>
  </si>
  <si>
    <t>CE19_BA1670</t>
  </si>
  <si>
    <t>AC.3100118</t>
  </si>
  <si>
    <t>3100118</t>
  </si>
  <si>
    <t>AC.3100102</t>
  </si>
  <si>
    <t>3100102</t>
  </si>
  <si>
    <t>AC.AA0560</t>
  </si>
  <si>
    <t>CE19_AA0560</t>
  </si>
  <si>
    <t>AC.AA0910</t>
  </si>
  <si>
    <t>CE19_AA0910</t>
  </si>
  <si>
    <t>AC.BA0050</t>
  </si>
  <si>
    <t>CE19_BA0050</t>
  </si>
  <si>
    <t>AC.BA0220</t>
  </si>
  <si>
    <t>CE19_BA0220</t>
  </si>
  <si>
    <t>AC.BA0305</t>
  </si>
  <si>
    <t>CE19_BA0305</t>
  </si>
  <si>
    <t>AC.BA0308</t>
  </si>
  <si>
    <t>CE19_BA0308</t>
  </si>
  <si>
    <t>AC.BA0480</t>
  </si>
  <si>
    <t>CE19_BA0480</t>
  </si>
  <si>
    <t>AC.3260132</t>
  </si>
  <si>
    <t>3260132</t>
  </si>
  <si>
    <t>AC.3150110</t>
  </si>
  <si>
    <t>3150110</t>
  </si>
  <si>
    <t>AC.4500402</t>
  </si>
  <si>
    <t>4500402</t>
  </si>
  <si>
    <t>AC.4800116</t>
  </si>
  <si>
    <t>4800116</t>
  </si>
  <si>
    <t>AC.3100650</t>
  </si>
  <si>
    <t>3100650</t>
  </si>
  <si>
    <t>AC.3100724</t>
  </si>
  <si>
    <t>3100724</t>
  </si>
  <si>
    <t>AC.3102130</t>
  </si>
  <si>
    <t>3102130</t>
  </si>
  <si>
    <t>AC.3100721</t>
  </si>
  <si>
    <t>3100721</t>
  </si>
  <si>
    <t>AC.3100207</t>
  </si>
  <si>
    <t>3100207</t>
  </si>
  <si>
    <t>AC.3100610</t>
  </si>
  <si>
    <t>3100610</t>
  </si>
  <si>
    <t>AC.3101307</t>
  </si>
  <si>
    <t>3101307</t>
  </si>
  <si>
    <t>AC.4501329</t>
  </si>
  <si>
    <t>4501329</t>
  </si>
  <si>
    <t>AC.4500337</t>
  </si>
  <si>
    <t>4500337</t>
  </si>
  <si>
    <t>AC.3100199</t>
  </si>
  <si>
    <t>3100199</t>
  </si>
  <si>
    <t>AC.3100499</t>
  </si>
  <si>
    <t>3100499</t>
  </si>
  <si>
    <t>AC.3520103</t>
  </si>
  <si>
    <t>3520103</t>
  </si>
  <si>
    <t>AC.3101111</t>
  </si>
  <si>
    <t>3101111</t>
  </si>
  <si>
    <t>AC.3510110</t>
  </si>
  <si>
    <t>3510110</t>
  </si>
  <si>
    <t>AC.4550177</t>
  </si>
  <si>
    <t>4550177</t>
  </si>
  <si>
    <t>AC.3101680</t>
  </si>
  <si>
    <t>3101680</t>
  </si>
  <si>
    <t>AC.4500134</t>
  </si>
  <si>
    <t>4500134</t>
  </si>
  <si>
    <t>AC.3260107</t>
  </si>
  <si>
    <t>3260107</t>
  </si>
  <si>
    <t>AC.4700101</t>
  </si>
  <si>
    <t>4700101</t>
  </si>
  <si>
    <t>AC.3100147</t>
  </si>
  <si>
    <t>3100147</t>
  </si>
  <si>
    <t>AC.4800109</t>
  </si>
  <si>
    <t>4800109</t>
  </si>
  <si>
    <t>AC.4700319</t>
  </si>
  <si>
    <t>4700319</t>
  </si>
  <si>
    <t>AC.4700311</t>
  </si>
  <si>
    <t>4700311</t>
  </si>
  <si>
    <t>AC.4700403</t>
  </si>
  <si>
    <t>4700403</t>
  </si>
  <si>
    <t>AC.4500153</t>
  </si>
  <si>
    <t>4500153</t>
  </si>
  <si>
    <t>AC.3101832</t>
  </si>
  <si>
    <t>3101832</t>
  </si>
  <si>
    <t>AC.3250423</t>
  </si>
  <si>
    <t>3250423</t>
  </si>
  <si>
    <t>AC.4800234</t>
  </si>
  <si>
    <t>4800234</t>
  </si>
  <si>
    <t>AC.4800235</t>
  </si>
  <si>
    <t>4800235</t>
  </si>
  <si>
    <t>AC.3100481</t>
  </si>
  <si>
    <t>3100481</t>
  </si>
  <si>
    <t>AC.3100399</t>
  </si>
  <si>
    <t>3100399</t>
  </si>
  <si>
    <t>AC.3100333</t>
  </si>
  <si>
    <t>3100333</t>
  </si>
  <si>
    <t>AC.3101078</t>
  </si>
  <si>
    <t>3101078</t>
  </si>
  <si>
    <t>AC.3100616</t>
  </si>
  <si>
    <t>3100616</t>
  </si>
  <si>
    <t>AC.3101338</t>
  </si>
  <si>
    <t>3101338</t>
  </si>
  <si>
    <t>AC.4550178</t>
  </si>
  <si>
    <t>4550178</t>
  </si>
  <si>
    <t>AC.4500131</t>
  </si>
  <si>
    <t>4500131</t>
  </si>
  <si>
    <t>AC.4500259</t>
  </si>
  <si>
    <t>4500259</t>
  </si>
  <si>
    <t>AC.3100716</t>
  </si>
  <si>
    <t>3100716</t>
  </si>
  <si>
    <t>AC.4850106</t>
  </si>
  <si>
    <t>4850106</t>
  </si>
  <si>
    <t>AC.4860105</t>
  </si>
  <si>
    <t>4860105</t>
  </si>
  <si>
    <t>AC.4500215</t>
  </si>
  <si>
    <t>4500215</t>
  </si>
  <si>
    <t>AC.3100939</t>
  </si>
  <si>
    <t>3100939</t>
  </si>
  <si>
    <t>AC.3101334</t>
  </si>
  <si>
    <t>3101334</t>
  </si>
  <si>
    <t>AC.3101524</t>
  </si>
  <si>
    <t>3101524</t>
  </si>
  <si>
    <t>AC.4550146</t>
  </si>
  <si>
    <t>4550146</t>
  </si>
  <si>
    <t>AC.3101534</t>
  </si>
  <si>
    <t>3101534</t>
  </si>
  <si>
    <t>AC.4550354</t>
  </si>
  <si>
    <t>4550354</t>
  </si>
  <si>
    <t>AC.4500759</t>
  </si>
  <si>
    <t>4500759</t>
  </si>
  <si>
    <t>AC.4500227</t>
  </si>
  <si>
    <t>4500227</t>
  </si>
  <si>
    <t>AC.4500303</t>
  </si>
  <si>
    <t>4500303</t>
  </si>
  <si>
    <t>AC.3100130</t>
  </si>
  <si>
    <t>3100130</t>
  </si>
  <si>
    <t>AC.3101830</t>
  </si>
  <si>
    <t>3101830</t>
  </si>
  <si>
    <t>AC.3100352</t>
  </si>
  <si>
    <t>3100352</t>
  </si>
  <si>
    <t>AC.3102129</t>
  </si>
  <si>
    <t>3102129</t>
  </si>
  <si>
    <t>AC.3101817</t>
  </si>
  <si>
    <t>3101817</t>
  </si>
  <si>
    <t>AC.3250405</t>
  </si>
  <si>
    <t>3250405</t>
  </si>
  <si>
    <t>AC.3250443</t>
  </si>
  <si>
    <t>3250443</t>
  </si>
  <si>
    <t>AC.3101072</t>
  </si>
  <si>
    <t>3101072</t>
  </si>
  <si>
    <t>AC.3100843</t>
  </si>
  <si>
    <t>3100843</t>
  </si>
  <si>
    <t>AC.3100659</t>
  </si>
  <si>
    <t>3100659</t>
  </si>
  <si>
    <t>AC.3100630</t>
  </si>
  <si>
    <t>3100630</t>
  </si>
  <si>
    <t>AC.4700334</t>
  </si>
  <si>
    <t>4700334</t>
  </si>
  <si>
    <t>AC.3101310</t>
  </si>
  <si>
    <t>3101310</t>
  </si>
  <si>
    <t>AC.4500331</t>
  </si>
  <si>
    <t>4500331</t>
  </si>
  <si>
    <t>AC.4510107</t>
  </si>
  <si>
    <t>4510107</t>
  </si>
  <si>
    <t>AC.4500340</t>
  </si>
  <si>
    <t>4500340</t>
  </si>
  <si>
    <t>AC.3100197</t>
  </si>
  <si>
    <t>3100197</t>
  </si>
  <si>
    <t>AC.4550118</t>
  </si>
  <si>
    <t>4550118</t>
  </si>
  <si>
    <t>AC.3101543</t>
  </si>
  <si>
    <t>3101543</t>
  </si>
  <si>
    <t>AC.3101535</t>
  </si>
  <si>
    <t>3101535</t>
  </si>
  <si>
    <t>AC.4500289</t>
  </si>
  <si>
    <t>4500289</t>
  </si>
  <si>
    <t>AC.4500602</t>
  </si>
  <si>
    <t>4500602</t>
  </si>
  <si>
    <t>AC.3260159</t>
  </si>
  <si>
    <t>3260159</t>
  </si>
  <si>
    <t>AC.3101019</t>
  </si>
  <si>
    <t>3101019</t>
  </si>
  <si>
    <t>AC.4500322</t>
  </si>
  <si>
    <t>4500322</t>
  </si>
  <si>
    <t>AC.4800126</t>
  </si>
  <si>
    <t>4800126</t>
  </si>
  <si>
    <t>AC.3100151</t>
  </si>
  <si>
    <t>3100151</t>
  </si>
  <si>
    <t>AC.4700405</t>
  </si>
  <si>
    <t>4700405</t>
  </si>
  <si>
    <t>AC.3250430</t>
  </si>
  <si>
    <t>3250430</t>
  </si>
  <si>
    <t>AC.3300109</t>
  </si>
  <si>
    <t>3300109</t>
  </si>
  <si>
    <t>AC.4500141</t>
  </si>
  <si>
    <t>4500141</t>
  </si>
  <si>
    <t>AC.4500107</t>
  </si>
  <si>
    <t>4500107</t>
  </si>
  <si>
    <t>AC.4500163</t>
  </si>
  <si>
    <t>4500163</t>
  </si>
  <si>
    <t>AC.3100485</t>
  </si>
  <si>
    <t>3100485</t>
  </si>
  <si>
    <t>AC.3101803</t>
  </si>
  <si>
    <t>3101803</t>
  </si>
  <si>
    <t>AC.3101849</t>
  </si>
  <si>
    <t>3101849</t>
  </si>
  <si>
    <t>AC.3101339</t>
  </si>
  <si>
    <t>3101339</t>
  </si>
  <si>
    <t>AC.3100404</t>
  </si>
  <si>
    <t>3100404</t>
  </si>
  <si>
    <t>AC.3101684</t>
  </si>
  <si>
    <t>3101684</t>
  </si>
  <si>
    <t>AC.4500236</t>
  </si>
  <si>
    <t>4500236</t>
  </si>
  <si>
    <t>AC.4500117</t>
  </si>
  <si>
    <t>4500117</t>
  </si>
  <si>
    <t>AC.3100494</t>
  </si>
  <si>
    <t>3100494</t>
  </si>
  <si>
    <t>AC.4800115</t>
  </si>
  <si>
    <t>4800115</t>
  </si>
  <si>
    <t>AC.3100345</t>
  </si>
  <si>
    <t>3100345</t>
  </si>
  <si>
    <t>AC.4500220</t>
  </si>
  <si>
    <t>4500220</t>
  </si>
  <si>
    <t>AC.3520109</t>
  </si>
  <si>
    <t>3520109</t>
  </si>
  <si>
    <t>AC.3100389</t>
  </si>
  <si>
    <t>3100389</t>
  </si>
  <si>
    <t>AC.3100351</t>
  </si>
  <si>
    <t>3100351</t>
  </si>
  <si>
    <t>AC.3300104</t>
  </si>
  <si>
    <t>3300104</t>
  </si>
  <si>
    <t>AC.4500136</t>
  </si>
  <si>
    <t>4500136</t>
  </si>
  <si>
    <t>AC.4550149</t>
  </si>
  <si>
    <t>4550149</t>
  </si>
  <si>
    <t>AC.3100182</t>
  </si>
  <si>
    <t>3100182</t>
  </si>
  <si>
    <t>AC.4550190</t>
  </si>
  <si>
    <t>4550190</t>
  </si>
  <si>
    <t>AC.3520111</t>
  </si>
  <si>
    <t>3520111</t>
  </si>
  <si>
    <t>AC.3100152</t>
  </si>
  <si>
    <t>3100152</t>
  </si>
  <si>
    <t>AC.AA0530</t>
  </si>
  <si>
    <t>CE19_AA0530</t>
  </si>
  <si>
    <t>AC.3101864</t>
  </si>
  <si>
    <t>3101864</t>
  </si>
  <si>
    <t>AC.4500296</t>
  </si>
  <si>
    <t>4500296</t>
  </si>
  <si>
    <t>AC.3101309</t>
  </si>
  <si>
    <t>3101309</t>
  </si>
  <si>
    <t>AC.3520102</t>
  </si>
  <si>
    <t>3520102</t>
  </si>
  <si>
    <t>AC.3101828</t>
  </si>
  <si>
    <t>3101828</t>
  </si>
  <si>
    <t>AC.3101102</t>
  </si>
  <si>
    <t>3101102</t>
  </si>
  <si>
    <t>AC.3101106</t>
  </si>
  <si>
    <t>3101106</t>
  </si>
  <si>
    <t>AC.4500319</t>
  </si>
  <si>
    <t>4500319</t>
  </si>
  <si>
    <t>AC.4700324</t>
  </si>
  <si>
    <t>4700324</t>
  </si>
  <si>
    <t>AC.3102119</t>
  </si>
  <si>
    <t>3102119</t>
  </si>
  <si>
    <t>AC.3100254</t>
  </si>
  <si>
    <t>3100254</t>
  </si>
  <si>
    <t>AC.3101542</t>
  </si>
  <si>
    <t>3101542</t>
  </si>
  <si>
    <t>AC.3260133</t>
  </si>
  <si>
    <t>3260133</t>
  </si>
  <si>
    <t>AC.4501313</t>
  </si>
  <si>
    <t>4501313</t>
  </si>
  <si>
    <t>AC.3101301</t>
  </si>
  <si>
    <t>3101301</t>
  </si>
  <si>
    <t>AC.3101550</t>
  </si>
  <si>
    <t>3101550</t>
  </si>
  <si>
    <t>AC.3100189</t>
  </si>
  <si>
    <t>3100189</t>
  </si>
  <si>
    <t>AC.3100845</t>
  </si>
  <si>
    <t>3100845</t>
  </si>
  <si>
    <t>AC.3101101</t>
  </si>
  <si>
    <t>3101101</t>
  </si>
  <si>
    <t>AC.4500345</t>
  </si>
  <si>
    <t>4500345</t>
  </si>
  <si>
    <t>AC.3100338</t>
  </si>
  <si>
    <t>3100338</t>
  </si>
  <si>
    <t>AC.3250510</t>
  </si>
  <si>
    <t>3250510</t>
  </si>
  <si>
    <t>AC.3101506</t>
  </si>
  <si>
    <t>3101506</t>
  </si>
  <si>
    <t>AC.3100162</t>
  </si>
  <si>
    <t>3100162</t>
  </si>
  <si>
    <t>AC.3101805</t>
  </si>
  <si>
    <t>3101805</t>
  </si>
  <si>
    <t>AC.4550230</t>
  </si>
  <si>
    <t>4550230</t>
  </si>
  <si>
    <t>AC.4700318</t>
  </si>
  <si>
    <t>4700318</t>
  </si>
  <si>
    <t>AC.3100915</t>
  </si>
  <si>
    <t>3100915</t>
  </si>
  <si>
    <t>AC.4500254</t>
  </si>
  <si>
    <t>4500254</t>
  </si>
  <si>
    <t>AC.3100137</t>
  </si>
  <si>
    <t>3100137</t>
  </si>
  <si>
    <t>AC.4550165</t>
  </si>
  <si>
    <t>4550165</t>
  </si>
  <si>
    <t>AC.3100819</t>
  </si>
  <si>
    <t>3100819</t>
  </si>
  <si>
    <t>AC.3100188</t>
  </si>
  <si>
    <t>3100188</t>
  </si>
  <si>
    <t>AC.BA2160</t>
  </si>
  <si>
    <t>CE19_BA2160</t>
  </si>
  <si>
    <t>AC.EA0330</t>
  </si>
  <si>
    <t>CE19_EA0330</t>
  </si>
  <si>
    <t>AC.3100712</t>
  </si>
  <si>
    <t>3100712</t>
  </si>
  <si>
    <t>AC.3101023</t>
  </si>
  <si>
    <t>3101023</t>
  </si>
  <si>
    <t>AC.4510110</t>
  </si>
  <si>
    <t>4510110</t>
  </si>
  <si>
    <t>AC.3101592</t>
  </si>
  <si>
    <t>3101592</t>
  </si>
  <si>
    <t>AC.BA1420</t>
  </si>
  <si>
    <t>CE19_BA1420</t>
  </si>
  <si>
    <t>AC.BA1830</t>
  </si>
  <si>
    <t>CE19_BA1830</t>
  </si>
  <si>
    <t>AC.4500108</t>
  </si>
  <si>
    <t>4500108</t>
  </si>
  <si>
    <t>AC.3250446</t>
  </si>
  <si>
    <t>3250446</t>
  </si>
  <si>
    <t>AC.AA0424</t>
  </si>
  <si>
    <t>CE19_AA0424</t>
  </si>
  <si>
    <t>AC.CA0170</t>
  </si>
  <si>
    <t>CE19_CA0170</t>
  </si>
  <si>
    <t>AC.AA0700</t>
  </si>
  <si>
    <t>CE19_AA0700</t>
  </si>
  <si>
    <t>AC.BA2730</t>
  </si>
  <si>
    <t>CE19_BA2730</t>
  </si>
  <si>
    <t>AC.EA0290</t>
  </si>
  <si>
    <t>CE19_EA0290</t>
  </si>
  <si>
    <t>AC.BA0020</t>
  </si>
  <si>
    <t>CE19_BA0020</t>
  </si>
  <si>
    <t>AC.BA2640</t>
  </si>
  <si>
    <t>CE19_BA2640</t>
  </si>
  <si>
    <t>AC.BA2280</t>
  </si>
  <si>
    <t>CE19_BA2280</t>
  </si>
  <si>
    <t>AC.BA2080</t>
  </si>
  <si>
    <t>CE19_BA2080</t>
  </si>
  <si>
    <t>AC.AA0280</t>
  </si>
  <si>
    <t>CE19_AA0280</t>
  </si>
  <si>
    <t>AC.BA2150</t>
  </si>
  <si>
    <t>CE19_BA2150</t>
  </si>
  <si>
    <t>AC.EA0070</t>
  </si>
  <si>
    <t>CE19_EA0070</t>
  </si>
  <si>
    <t>AC.BA0610</t>
  </si>
  <si>
    <t>CE19_BA0610</t>
  </si>
  <si>
    <t>AC.BA1110</t>
  </si>
  <si>
    <t>CE19_BA1110</t>
  </si>
  <si>
    <t>AC.BA1510</t>
  </si>
  <si>
    <t>CE19_BA1510</t>
  </si>
  <si>
    <t>AC.AA0550</t>
  </si>
  <si>
    <t>CE19_AA0550</t>
  </si>
  <si>
    <t>AC.BA0307</t>
  </si>
  <si>
    <t>CE19_BA0307</t>
  </si>
  <si>
    <t>AC.BA0551</t>
  </si>
  <si>
    <t>CE19_BA0551</t>
  </si>
  <si>
    <t>AC.BA0760</t>
  </si>
  <si>
    <t>CE19_BA0760</t>
  </si>
  <si>
    <t>AC.3100910</t>
  </si>
  <si>
    <t>3100910</t>
  </si>
  <si>
    <t>AC.3100423</t>
  </si>
  <si>
    <t>3100423</t>
  </si>
  <si>
    <t>AC.4550109</t>
  </si>
  <si>
    <t>4550109</t>
  </si>
  <si>
    <t>AC.4500505</t>
  </si>
  <si>
    <t>4500505</t>
  </si>
  <si>
    <t>AC.4500321</t>
  </si>
  <si>
    <t>4500321</t>
  </si>
  <si>
    <t>AC.4500143</t>
  </si>
  <si>
    <t>4500143</t>
  </si>
  <si>
    <t>AC.4501311</t>
  </si>
  <si>
    <t>4501311</t>
  </si>
  <si>
    <t>AC.3101324</t>
  </si>
  <si>
    <t>3101324</t>
  </si>
  <si>
    <t>AC.3250516</t>
  </si>
  <si>
    <t>3250516</t>
  </si>
  <si>
    <t>AC.3101530</t>
  </si>
  <si>
    <t>3101530</t>
  </si>
  <si>
    <t>AC.4500603</t>
  </si>
  <si>
    <t>4500603</t>
  </si>
  <si>
    <t>AC.AA0780</t>
  </si>
  <si>
    <t>CE19_AA0780</t>
  </si>
  <si>
    <t>AC.BA0250</t>
  </si>
  <si>
    <t>CE19_BA0250</t>
  </si>
  <si>
    <t>AC.BA0700</t>
  </si>
  <si>
    <t>CE19_BA0700</t>
  </si>
  <si>
    <t>AC.4550196</t>
  </si>
  <si>
    <t>4550196</t>
  </si>
  <si>
    <t>AC.3100739</t>
  </si>
  <si>
    <t>3100739</t>
  </si>
  <si>
    <t>AC.3100918</t>
  </si>
  <si>
    <t>3100918</t>
  </si>
  <si>
    <t>AC.4500265</t>
  </si>
  <si>
    <t>4500265</t>
  </si>
  <si>
    <t>AC.4800123</t>
  </si>
  <si>
    <t>4800123</t>
  </si>
  <si>
    <t>AC.4501222</t>
  </si>
  <si>
    <t>4501222</t>
  </si>
  <si>
    <t>AC.4550187</t>
  </si>
  <si>
    <t>4550187</t>
  </si>
  <si>
    <t>AC.4700309</t>
  </si>
  <si>
    <t>4700309</t>
  </si>
  <si>
    <t>AC.4800470</t>
  </si>
  <si>
    <t>4800470</t>
  </si>
  <si>
    <t>AC.4500261</t>
  </si>
  <si>
    <t>4500261</t>
  </si>
  <si>
    <t>AC.3101201</t>
  </si>
  <si>
    <t>3101201</t>
  </si>
  <si>
    <t>AC.3250434</t>
  </si>
  <si>
    <t>3250434</t>
  </si>
  <si>
    <t>AC.3100415</t>
  </si>
  <si>
    <t>3100415</t>
  </si>
  <si>
    <t>AC.4510109</t>
  </si>
  <si>
    <t>4510109</t>
  </si>
  <si>
    <t>AC.3260143</t>
  </si>
  <si>
    <t>3260143</t>
  </si>
  <si>
    <t>AC.4500106</t>
  </si>
  <si>
    <t>4500106</t>
  </si>
  <si>
    <t>AC.3100713</t>
  </si>
  <si>
    <t>3100713</t>
  </si>
  <si>
    <t>AC.3100619</t>
  </si>
  <si>
    <t>3100619</t>
  </si>
  <si>
    <t>AC.3100661</t>
  </si>
  <si>
    <t>3100661</t>
  </si>
  <si>
    <t>AC.4500116</t>
  </si>
  <si>
    <t>4500116</t>
  </si>
  <si>
    <t>AC.4700303</t>
  </si>
  <si>
    <t>4700303</t>
  </si>
  <si>
    <t>AC.3100478</t>
  </si>
  <si>
    <t>3100478</t>
  </si>
  <si>
    <t>AC.3100253</t>
  </si>
  <si>
    <t>3100253</t>
  </si>
  <si>
    <t>AC.4500167</t>
  </si>
  <si>
    <t>4500167</t>
  </si>
  <si>
    <t>AC.3101638</t>
  </si>
  <si>
    <t>3101638</t>
  </si>
  <si>
    <t>AC.4800119</t>
  </si>
  <si>
    <t>4800119</t>
  </si>
  <si>
    <t>AC.4500173</t>
  </si>
  <si>
    <t>4500173</t>
  </si>
  <si>
    <t>AC.4501314</t>
  </si>
  <si>
    <t>4501314</t>
  </si>
  <si>
    <t>AC.3101533</t>
  </si>
  <si>
    <t>3101533</t>
  </si>
  <si>
    <t>AC.4800117</t>
  </si>
  <si>
    <t>4800117</t>
  </si>
  <si>
    <t>AC.4501203</t>
  </si>
  <si>
    <t>4501203</t>
  </si>
  <si>
    <t>AC.3101315</t>
  </si>
  <si>
    <t>3101315</t>
  </si>
  <si>
    <t>AC.3100835</t>
  </si>
  <si>
    <t>3100835</t>
  </si>
  <si>
    <t>AC.3101585</t>
  </si>
  <si>
    <t>3101585</t>
  </si>
  <si>
    <t>AC.3101024</t>
  </si>
  <si>
    <t>3101024</t>
  </si>
  <si>
    <t>AC.3101842</t>
  </si>
  <si>
    <t>3101842</t>
  </si>
  <si>
    <t>AC.4550232</t>
  </si>
  <si>
    <t>4550232</t>
  </si>
  <si>
    <t>AC.4550145</t>
  </si>
  <si>
    <t>4550145</t>
  </si>
  <si>
    <t>AC.3101804</t>
  </si>
  <si>
    <t>3101804</t>
  </si>
  <si>
    <t>AC.3250502</t>
  </si>
  <si>
    <t>3250502</t>
  </si>
  <si>
    <t>AC.4500507</t>
  </si>
  <si>
    <t>4500507</t>
  </si>
  <si>
    <t>AC.4500510</t>
  </si>
  <si>
    <t>4500510</t>
  </si>
  <si>
    <t>AC.3100444</t>
  </si>
  <si>
    <t>3100444</t>
  </si>
  <si>
    <t>AC.BA2130</t>
  </si>
  <si>
    <t>CE19_BA2130</t>
  </si>
  <si>
    <t>AC.3100438</t>
  </si>
  <si>
    <t>3100438</t>
  </si>
  <si>
    <t>AC.4500110</t>
  </si>
  <si>
    <t>4500110</t>
  </si>
  <si>
    <t>AC.3501523</t>
  </si>
  <si>
    <t>3501523</t>
  </si>
  <si>
    <t>AC.4850112</t>
  </si>
  <si>
    <t>4850112</t>
  </si>
  <si>
    <t>AC.3100176</t>
  </si>
  <si>
    <t>3100176</t>
  </si>
  <si>
    <t>AC.3100632</t>
  </si>
  <si>
    <t>3100632</t>
  </si>
  <si>
    <t>AC.3100442</t>
  </si>
  <si>
    <t>3100442</t>
  </si>
  <si>
    <t>AC.3101571</t>
  </si>
  <si>
    <t>3101571</t>
  </si>
  <si>
    <t>AC.3250409</t>
  </si>
  <si>
    <t>3250409</t>
  </si>
  <si>
    <t>AC.3101110</t>
  </si>
  <si>
    <t>3101110</t>
  </si>
  <si>
    <t>AC.3100732</t>
  </si>
  <si>
    <t>3100732</t>
  </si>
  <si>
    <t>AC.3100505</t>
  </si>
  <si>
    <t>3100505</t>
  </si>
  <si>
    <t>AC.4500243</t>
  </si>
  <si>
    <t>4500243</t>
  </si>
  <si>
    <t>AC.3102120</t>
  </si>
  <si>
    <t>3102120</t>
  </si>
  <si>
    <t>AC.3250442</t>
  </si>
  <si>
    <t>3250442</t>
  </si>
  <si>
    <t>AC.3100496</t>
  </si>
  <si>
    <t>3100496</t>
  </si>
  <si>
    <t>AC.4500283</t>
  </si>
  <si>
    <t>4500283</t>
  </si>
  <si>
    <t>AC.3101614</t>
  </si>
  <si>
    <t>3101614</t>
  </si>
  <si>
    <t>AC.3100164</t>
  </si>
  <si>
    <t>3100164</t>
  </si>
  <si>
    <t>AC.3100836</t>
  </si>
  <si>
    <t>3100836</t>
  </si>
  <si>
    <t>AC.3101007</t>
  </si>
  <si>
    <t>3101007</t>
  </si>
  <si>
    <t>AC.3101308</t>
  </si>
  <si>
    <t>3101308</t>
  </si>
  <si>
    <t>AC.4500297</t>
  </si>
  <si>
    <t>4500297</t>
  </si>
  <si>
    <t>AC.4550167</t>
  </si>
  <si>
    <t>4550167</t>
  </si>
  <si>
    <t>AC.3100331</t>
  </si>
  <si>
    <t>3100331</t>
  </si>
  <si>
    <t>AC.3101015</t>
  </si>
  <si>
    <t>3101015</t>
  </si>
  <si>
    <t>AC.3100503</t>
  </si>
  <si>
    <t>3100503</t>
  </si>
  <si>
    <t>AC.3100487</t>
  </si>
  <si>
    <t>3100487</t>
  </si>
  <si>
    <t>AC.3101836</t>
  </si>
  <si>
    <t>3101836</t>
  </si>
  <si>
    <t>AC.3100251</t>
  </si>
  <si>
    <t>3100251</t>
  </si>
  <si>
    <t>AC.3101561</t>
  </si>
  <si>
    <t>3101561</t>
  </si>
  <si>
    <t>AC.3150101</t>
  </si>
  <si>
    <t>3150101</t>
  </si>
  <si>
    <t>AC.3100363</t>
  </si>
  <si>
    <t>3100363</t>
  </si>
  <si>
    <t>AC.4550236</t>
  </si>
  <si>
    <t>4550236</t>
  </si>
  <si>
    <t>AC.4800124</t>
  </si>
  <si>
    <t>4800124</t>
  </si>
  <si>
    <t>AC.4501312</t>
  </si>
  <si>
    <t>4501312</t>
  </si>
  <si>
    <t>AC.4500124</t>
  </si>
  <si>
    <t>4500124</t>
  </si>
  <si>
    <t>AC.4500242</t>
  </si>
  <si>
    <t>4500242</t>
  </si>
  <si>
    <t>AC.3210101</t>
  </si>
  <si>
    <t>3210101</t>
  </si>
  <si>
    <t>AC.4550164</t>
  </si>
  <si>
    <t>4550164</t>
  </si>
  <si>
    <t>AC.3100729</t>
  </si>
  <si>
    <t>3100729</t>
  </si>
  <si>
    <t>AC.4500186</t>
  </si>
  <si>
    <t>4500186</t>
  </si>
  <si>
    <t>AC.3520112</t>
  </si>
  <si>
    <t>3520112</t>
  </si>
  <si>
    <t>AC.BA2170</t>
  </si>
  <si>
    <t>CE19_BA2170</t>
  </si>
  <si>
    <t>AC.EA0210</t>
  </si>
  <si>
    <t>CE19_EA0210</t>
  </si>
  <si>
    <t>AC.EA0500</t>
  </si>
  <si>
    <t>CE19_EA0500</t>
  </si>
  <si>
    <t>AC.3100848</t>
  </si>
  <si>
    <t>3100848</t>
  </si>
  <si>
    <t>AC.3101221</t>
  </si>
  <si>
    <t>3101221</t>
  </si>
  <si>
    <t>AC.4860116</t>
  </si>
  <si>
    <t>4860116</t>
  </si>
  <si>
    <t>AC.3101863</t>
  </si>
  <si>
    <t>3101863</t>
  </si>
  <si>
    <t>AC.BA0620</t>
  </si>
  <si>
    <t>CE19_BA0620</t>
  </si>
  <si>
    <t>AC.BA1470</t>
  </si>
  <si>
    <t>CE19_BA1470</t>
  </si>
  <si>
    <t>AC.BA1810</t>
  </si>
  <si>
    <t>CE19_BA1810</t>
  </si>
  <si>
    <t>AC.3100379</t>
  </si>
  <si>
    <t>3100379</t>
  </si>
  <si>
    <t>AC.3250433</t>
  </si>
  <si>
    <t>3250433</t>
  </si>
  <si>
    <t>AC.AA0422</t>
  </si>
  <si>
    <t>CE19_AA0422</t>
  </si>
  <si>
    <t>AC.CA0060</t>
  </si>
  <si>
    <t>CE19_CA0060</t>
  </si>
  <si>
    <t>AC.AA0200</t>
  </si>
  <si>
    <t>CE19_AA0200</t>
  </si>
  <si>
    <t>AC.AA0730</t>
  </si>
  <si>
    <t>CE19_AA0730</t>
  </si>
  <si>
    <t>AC.BA2740</t>
  </si>
  <si>
    <t>CE19_BA2740</t>
  </si>
  <si>
    <t>AC.BA2883</t>
  </si>
  <si>
    <t>CE19_BA2883</t>
  </si>
  <si>
    <t>AC.AA0141</t>
  </si>
  <si>
    <t>CE19_AA0141</t>
  </si>
  <si>
    <t>AC.BA1930</t>
  </si>
  <si>
    <t>CE19_BA1930</t>
  </si>
  <si>
    <t>AC.BA2670</t>
  </si>
  <si>
    <t>CE19_BA2670</t>
  </si>
  <si>
    <t>AC.AA0240</t>
  </si>
  <si>
    <t>CE19_AA0240</t>
  </si>
  <si>
    <t>AC.EA0010</t>
  </si>
  <si>
    <t>CE19_EA0010</t>
  </si>
  <si>
    <t>AC.AA0290</t>
  </si>
  <si>
    <t>CE19_AA0290</t>
  </si>
  <si>
    <t>AC.BA1890</t>
  </si>
  <si>
    <t>CE19_BA1890</t>
  </si>
  <si>
    <t>AC.BA2390</t>
  </si>
  <si>
    <t>CE19_BA2390</t>
  </si>
  <si>
    <t>AC.AA0034</t>
  </si>
  <si>
    <t>CE19_AA0034</t>
  </si>
  <si>
    <t>AC.AZ9999</t>
  </si>
  <si>
    <t>CE19_AZ9999</t>
  </si>
  <si>
    <t>AC.BA1130</t>
  </si>
  <si>
    <t>CE19_BA1130</t>
  </si>
  <si>
    <t>AC.BA1360</t>
  </si>
  <si>
    <t>CE19_BA1360</t>
  </si>
  <si>
    <t>AC.BA0051</t>
  </si>
  <si>
    <t>CE19_BA0051</t>
  </si>
  <si>
    <t>AC.BA0541</t>
  </si>
  <si>
    <t>CE19_BA0541</t>
  </si>
  <si>
    <t>AC.BA0670</t>
  </si>
  <si>
    <t>CE19_BA0670</t>
  </si>
  <si>
    <t>AC.BA0820</t>
  </si>
  <si>
    <t>CE19_BA0820</t>
  </si>
  <si>
    <t>AC.3101518</t>
  </si>
  <si>
    <t>3101518</t>
  </si>
  <si>
    <t>AC.4500732</t>
  </si>
  <si>
    <t>4500732</t>
  </si>
  <si>
    <t>AC.4600101</t>
  </si>
  <si>
    <t>4600101</t>
  </si>
  <si>
    <t>AC.AA0810</t>
  </si>
  <si>
    <t>CE19_AA0810</t>
  </si>
  <si>
    <t>AC.BA0380</t>
  </si>
  <si>
    <t>CE19_BA0380</t>
  </si>
  <si>
    <t>AC.EA0540</t>
  </si>
  <si>
    <t>CE19_EA0540</t>
  </si>
  <si>
    <t>AC.3100728</t>
  </si>
  <si>
    <t>3100728</t>
  </si>
  <si>
    <t>AC.3100727</t>
  </si>
  <si>
    <t>3100727</t>
  </si>
  <si>
    <t>AC.4501301</t>
  </si>
  <si>
    <t>4501301</t>
  </si>
  <si>
    <t>AC.4500788</t>
  </si>
  <si>
    <t>4500788</t>
  </si>
  <si>
    <t>AC.3101635</t>
  </si>
  <si>
    <t>3101635</t>
  </si>
  <si>
    <t>AC.3100710</t>
  </si>
  <si>
    <t>3100710</t>
  </si>
  <si>
    <t>AC.3250518</t>
  </si>
  <si>
    <t>3250518</t>
  </si>
  <si>
    <t>AC.3101634</t>
  </si>
  <si>
    <t>3101634</t>
  </si>
  <si>
    <t>AC.3250438</t>
  </si>
  <si>
    <t>3250438</t>
  </si>
  <si>
    <t>AC.3100384</t>
  </si>
  <si>
    <t>3100384</t>
  </si>
  <si>
    <t>AC.3100949</t>
  </si>
  <si>
    <t>3100949</t>
  </si>
  <si>
    <t>AC.4860104</t>
  </si>
  <si>
    <t>4860104</t>
  </si>
  <si>
    <t>AC.3101540</t>
  </si>
  <si>
    <t>3101540</t>
  </si>
  <si>
    <t>AC.3100134</t>
  </si>
  <si>
    <t>3100134</t>
  </si>
  <si>
    <t>AC.3101320</t>
  </si>
  <si>
    <t>3101320</t>
  </si>
  <si>
    <t>AC.3100139</t>
  </si>
  <si>
    <t>3100139</t>
  </si>
  <si>
    <t>AC.4500152</t>
  </si>
  <si>
    <t>4500152</t>
  </si>
  <si>
    <t>AC.3100609</t>
  </si>
  <si>
    <t>3100609</t>
  </si>
  <si>
    <t>AC.3100193</t>
  </si>
  <si>
    <t>3100193</t>
  </si>
  <si>
    <t>AC.3100513</t>
  </si>
  <si>
    <t>3100513</t>
  </si>
  <si>
    <t>AC.3102109</t>
  </si>
  <si>
    <t>3102109</t>
  </si>
  <si>
    <t>AC.3101835</t>
  </si>
  <si>
    <t>3101835</t>
  </si>
  <si>
    <t>AC.3100645</t>
  </si>
  <si>
    <t>3100645</t>
  </si>
  <si>
    <t>AC.3100624</t>
  </si>
  <si>
    <t>3100624</t>
  </si>
  <si>
    <t>AC.3100491</t>
  </si>
  <si>
    <t>3100491</t>
  </si>
  <si>
    <t>AC.3100923</t>
  </si>
  <si>
    <t>3100923</t>
  </si>
  <si>
    <t>AC.4800136</t>
  </si>
  <si>
    <t>4800136</t>
  </si>
  <si>
    <t>AC.3100135</t>
  </si>
  <si>
    <t>3100135</t>
  </si>
  <si>
    <t>AC.3100418</t>
  </si>
  <si>
    <t>3100418</t>
  </si>
  <si>
    <t>AC.4500509</t>
  </si>
  <si>
    <t>4500509</t>
  </si>
  <si>
    <t>AC.4500250</t>
  </si>
  <si>
    <t>4500250</t>
  </si>
  <si>
    <t>AC.4500244</t>
  </si>
  <si>
    <t>4500244</t>
  </si>
  <si>
    <t>AC.4501307</t>
  </si>
  <si>
    <t>4501307</t>
  </si>
  <si>
    <t>AC.4600208</t>
  </si>
  <si>
    <t>4600208</t>
  </si>
  <si>
    <t>AC.3101683</t>
  </si>
  <si>
    <t>3101683</t>
  </si>
  <si>
    <t>AC.3100376</t>
  </si>
  <si>
    <t>3100376</t>
  </si>
  <si>
    <t>AC.3100640</t>
  </si>
  <si>
    <t>3100640</t>
  </si>
  <si>
    <t>AC.3100511</t>
  </si>
  <si>
    <t>3100511</t>
  </si>
  <si>
    <t>AC.3100660</t>
  </si>
  <si>
    <t>3100660</t>
  </si>
  <si>
    <t>AC.4500158</t>
  </si>
  <si>
    <t>4500158</t>
  </si>
  <si>
    <t>AC.3250403</t>
  </si>
  <si>
    <t>3250403</t>
  </si>
  <si>
    <t>AC.4500226</t>
  </si>
  <si>
    <t>4500226</t>
  </si>
  <si>
    <t>AC.3102117</t>
  </si>
  <si>
    <t>3102117</t>
  </si>
  <si>
    <t>AC.3100462</t>
  </si>
  <si>
    <t>3100462</t>
  </si>
  <si>
    <t>AC.3100647</t>
  </si>
  <si>
    <t>3100647</t>
  </si>
  <si>
    <t>AC.4500217</t>
  </si>
  <si>
    <t>4500217</t>
  </si>
  <si>
    <t>AC.3101316</t>
  </si>
  <si>
    <t>3101316</t>
  </si>
  <si>
    <t>AC.4500245</t>
  </si>
  <si>
    <t>4500245</t>
  </si>
  <si>
    <t>AC.3101643</t>
  </si>
  <si>
    <t>3101643</t>
  </si>
  <si>
    <t>AC.3100812</t>
  </si>
  <si>
    <t>3100812</t>
  </si>
  <si>
    <t>AC.4500341</t>
  </si>
  <si>
    <t>4500341</t>
  </si>
  <si>
    <t>AC.3101579</t>
  </si>
  <si>
    <t>3101579</t>
  </si>
  <si>
    <t>AC.EA0180</t>
  </si>
  <si>
    <t>CE19_EA0180</t>
  </si>
  <si>
    <t>AC.3101205</t>
  </si>
  <si>
    <t>3101205</t>
  </si>
  <si>
    <t>AC.4850109</t>
  </si>
  <si>
    <t>4850109</t>
  </si>
  <si>
    <t>AC.BA0621</t>
  </si>
  <si>
    <t>CE19_BA0621</t>
  </si>
  <si>
    <t>AC.BA1390</t>
  </si>
  <si>
    <t>CE19_BA1390</t>
  </si>
  <si>
    <t>AC.BA1602</t>
  </si>
  <si>
    <t>CE19_BA1602</t>
  </si>
  <si>
    <t>AC.BA1800</t>
  </si>
  <si>
    <t>CE19_BA1800</t>
  </si>
  <si>
    <t>AC.4700408</t>
  </si>
  <si>
    <t>4700408</t>
  </si>
  <si>
    <t>AC.3100346</t>
  </si>
  <si>
    <t>3100346</t>
  </si>
  <si>
    <t>AC.3101826</t>
  </si>
  <si>
    <t>3101826</t>
  </si>
  <si>
    <t>AC.AA0500</t>
  </si>
  <si>
    <t>CE19_AA0500</t>
  </si>
  <si>
    <t>AC.AA0630</t>
  </si>
  <si>
    <t>CE19_AA0630</t>
  </si>
  <si>
    <t>AC.BA2590</t>
  </si>
  <si>
    <t>CE19_BA2590</t>
  </si>
  <si>
    <t>AC.BA2780</t>
  </si>
  <si>
    <t>CE19_BA2780</t>
  </si>
  <si>
    <t>AC.BA2884</t>
  </si>
  <si>
    <t>CE19_BA2884</t>
  </si>
  <si>
    <t>AC.AA0080</t>
  </si>
  <si>
    <t>CE19_AA0080</t>
  </si>
  <si>
    <t>AC.AA1070</t>
  </si>
  <si>
    <t>CE19_AA1070</t>
  </si>
  <si>
    <t>AC.BA1940</t>
  </si>
  <si>
    <t>CE19_BA1940</t>
  </si>
  <si>
    <t>AC.BA2320</t>
  </si>
  <si>
    <t>CE19_BA2320</t>
  </si>
  <si>
    <t>AC.BA2190</t>
  </si>
  <si>
    <t>CE19_BA2190</t>
  </si>
  <si>
    <t>AC.DZ9999</t>
  </si>
  <si>
    <t>CE19_DZ9999</t>
  </si>
  <si>
    <t>AC.AA0320</t>
  </si>
  <si>
    <t>CE19_AA0320</t>
  </si>
  <si>
    <t>AC.BA1910</t>
  </si>
  <si>
    <t>CE19_BA1910</t>
  </si>
  <si>
    <t>AC.DA0010</t>
  </si>
  <si>
    <t>CE19_DA0010</t>
  </si>
  <si>
    <t>AC.AA0250</t>
  </si>
  <si>
    <t>CE19_AA0250</t>
  </si>
  <si>
    <t>AC.AA0670</t>
  </si>
  <si>
    <t>CE19_AA0670</t>
  </si>
  <si>
    <t>AC.BA1760</t>
  </si>
  <si>
    <t>CE19_BA1760</t>
  </si>
  <si>
    <t>AC.BA2220</t>
  </si>
  <si>
    <t>CE19_BA2220</t>
  </si>
  <si>
    <t>AC.BA0063</t>
  </si>
  <si>
    <t>CE19_BA0063</t>
  </si>
  <si>
    <t>AC.ZZ9999</t>
  </si>
  <si>
    <t>CE19_ZZ9999</t>
  </si>
  <si>
    <t>AC.BA0930</t>
  </si>
  <si>
    <t>CE19_BA0930</t>
  </si>
  <si>
    <t>AC.BA1040</t>
  </si>
  <si>
    <t>CE19_BA1040</t>
  </si>
  <si>
    <t>AC.BA1161</t>
  </si>
  <si>
    <t>CE19_BA1161</t>
  </si>
  <si>
    <t>AC.BA1290</t>
  </si>
  <si>
    <t>CE19_BA1290</t>
  </si>
  <si>
    <t>AC.BA1450</t>
  </si>
  <si>
    <t>CE19_BA1450</t>
  </si>
  <si>
    <t>AC.AA0570</t>
  </si>
  <si>
    <t>CE19_AA0570</t>
  </si>
  <si>
    <t>AC.BA0230</t>
  </si>
  <si>
    <t>CE19_BA0230</t>
  </si>
  <si>
    <t>AC.BA0520</t>
  </si>
  <si>
    <t>CE19_BA0520</t>
  </si>
  <si>
    <t>AC.BA0580</t>
  </si>
  <si>
    <t>CE19_BA0580</t>
  </si>
  <si>
    <t>AC.BA0730</t>
  </si>
  <si>
    <t>CE19_BA0730</t>
  </si>
  <si>
    <t>AC.BA0830</t>
  </si>
  <si>
    <t>CE19_BA0830</t>
  </si>
  <si>
    <t>AC.3101337</t>
  </si>
  <si>
    <t>3101337</t>
  </si>
  <si>
    <t>AC.3101612</t>
  </si>
  <si>
    <t>3101612</t>
  </si>
  <si>
    <t>AC.3260120</t>
  </si>
  <si>
    <t>3260120</t>
  </si>
  <si>
    <t>AC.4600201</t>
  </si>
  <si>
    <t>4600201</t>
  </si>
  <si>
    <t>AC.BA0210</t>
  </si>
  <si>
    <t>CE19_BA0210</t>
  </si>
  <si>
    <t>AC.BA0340</t>
  </si>
  <si>
    <t>CE19_BA0340</t>
  </si>
  <si>
    <t>AC.BA0530</t>
  </si>
  <si>
    <t>CE19_BA0530</t>
  </si>
  <si>
    <t>AC.BA0900</t>
  </si>
  <si>
    <t>CE19_BA0900</t>
  </si>
  <si>
    <t>AC.EA0390</t>
  </si>
  <si>
    <t>CE19_EA0390</t>
  </si>
  <si>
    <t>AC.3100808</t>
  </si>
  <si>
    <t>3100808</t>
  </si>
  <si>
    <t>AC.4501201</t>
  </si>
  <si>
    <t>4501201</t>
  </si>
  <si>
    <t>AC.4501208</t>
  </si>
  <si>
    <t>4501208</t>
  </si>
  <si>
    <t>AC.4500202</t>
  </si>
  <si>
    <t>4500202</t>
  </si>
  <si>
    <t>AC.3101622</t>
  </si>
  <si>
    <t>3101622</t>
  </si>
  <si>
    <t>AC.3100171</t>
  </si>
  <si>
    <t>3100171</t>
  </si>
  <si>
    <t>AC.3101705</t>
  </si>
  <si>
    <t>3101705</t>
  </si>
  <si>
    <t>AC.3100608</t>
  </si>
  <si>
    <t>3100608</t>
  </si>
  <si>
    <t>AC.3100191</t>
  </si>
  <si>
    <t>3100191</t>
  </si>
  <si>
    <t>AC.3100167</t>
  </si>
  <si>
    <t>3100167</t>
  </si>
  <si>
    <t>AC.4500127</t>
  </si>
  <si>
    <t>4500127</t>
  </si>
  <si>
    <t>AC.3100480</t>
  </si>
  <si>
    <t>3100480</t>
  </si>
  <si>
    <t>AC.4500164</t>
  </si>
  <si>
    <t>4500164</t>
  </si>
  <si>
    <t>AC.4550105</t>
  </si>
  <si>
    <t>4550105</t>
  </si>
  <si>
    <t>AC.4501211</t>
  </si>
  <si>
    <t>4501211</t>
  </si>
  <si>
    <t>AC.3100428</t>
  </si>
  <si>
    <t>3100428</t>
  </si>
  <si>
    <t>AC.3100454</t>
  </si>
  <si>
    <t>3100454</t>
  </si>
  <si>
    <t>AC.4500347</t>
  </si>
  <si>
    <t>4500347</t>
  </si>
  <si>
    <t>AC.4500317</t>
  </si>
  <si>
    <t>4500317</t>
  </si>
  <si>
    <t>AC.3100148</t>
  </si>
  <si>
    <t>3100148</t>
  </si>
  <si>
    <t>AC.4500168</t>
  </si>
  <si>
    <t>4500168</t>
  </si>
  <si>
    <t>AC.4501217</t>
  </si>
  <si>
    <t>4501217</t>
  </si>
  <si>
    <t>AC.3100914</t>
  </si>
  <si>
    <t>3100914</t>
  </si>
  <si>
    <t>AC.3510103</t>
  </si>
  <si>
    <t>3510103</t>
  </si>
  <si>
    <t>AC.4500104</t>
  </si>
  <si>
    <t>4500104</t>
  </si>
  <si>
    <t>AC.3101103</t>
  </si>
  <si>
    <t>3101103</t>
  </si>
  <si>
    <t>AC.3100844</t>
  </si>
  <si>
    <t>3100844</t>
  </si>
  <si>
    <t>AC.4500169</t>
  </si>
  <si>
    <t>4500169</t>
  </si>
  <si>
    <t>AC.3260105</t>
  </si>
  <si>
    <t>3260105</t>
  </si>
  <si>
    <t>AC.3100648</t>
  </si>
  <si>
    <t>3100648</t>
  </si>
  <si>
    <t>AC.3250412</t>
  </si>
  <si>
    <t>3250412</t>
  </si>
  <si>
    <t>AC.4550154</t>
  </si>
  <si>
    <t>4550154</t>
  </si>
  <si>
    <t>AC.4500308</t>
  </si>
  <si>
    <t>4500308</t>
  </si>
  <si>
    <t>AC.4500224</t>
  </si>
  <si>
    <t>4500224</t>
  </si>
  <si>
    <t>AC.4850116</t>
  </si>
  <si>
    <t>4850116</t>
  </si>
  <si>
    <t>AC.3101211</t>
  </si>
  <si>
    <t>3101211</t>
  </si>
  <si>
    <t>AC.3101532</t>
  </si>
  <si>
    <t>3101532</t>
  </si>
  <si>
    <t>AC.3100192</t>
  </si>
  <si>
    <t>3100192</t>
  </si>
  <si>
    <t>AC.3100178</t>
  </si>
  <si>
    <t>3100178</t>
  </si>
  <si>
    <t>AC.3101576</t>
  </si>
  <si>
    <t>3101576</t>
  </si>
  <si>
    <t>AC.3100337</t>
  </si>
  <si>
    <t>3100337</t>
  </si>
  <si>
    <t>AC.3100722</t>
  </si>
  <si>
    <t>3100722</t>
  </si>
  <si>
    <t>AC.3101104</t>
  </si>
  <si>
    <t>3101104</t>
  </si>
  <si>
    <t>AC.3100612</t>
  </si>
  <si>
    <t>3100612</t>
  </si>
  <si>
    <t>AC.3100394</t>
  </si>
  <si>
    <t>3100394</t>
  </si>
  <si>
    <t>AC.3100497</t>
  </si>
  <si>
    <t>3100497</t>
  </si>
  <si>
    <t>AC.3100382</t>
  </si>
  <si>
    <t>3100382</t>
  </si>
  <si>
    <t>AC.3101509</t>
  </si>
  <si>
    <t>3101509</t>
  </si>
  <si>
    <t>AC.3260134</t>
  </si>
  <si>
    <t>3260134</t>
  </si>
  <si>
    <t>AC.4800105</t>
  </si>
  <si>
    <t>4800105</t>
  </si>
  <si>
    <t>AC.3100913</t>
  </si>
  <si>
    <t>3100913</t>
  </si>
  <si>
    <t>AC.4860122</t>
  </si>
  <si>
    <t>4860122</t>
  </si>
  <si>
    <t>AC.4500111</t>
  </si>
  <si>
    <t>4500111</t>
  </si>
  <si>
    <t>AC.4501320</t>
  </si>
  <si>
    <t>4501320</t>
  </si>
  <si>
    <t>AC.3101222</t>
  </si>
  <si>
    <t>3101222</t>
  </si>
  <si>
    <t>AC.4550116</t>
  </si>
  <si>
    <t>4550116</t>
  </si>
  <si>
    <t>AC.3260254</t>
  </si>
  <si>
    <t>3260254</t>
  </si>
  <si>
    <t>AC.4501303</t>
  </si>
  <si>
    <t>4501303</t>
  </si>
  <si>
    <t>AC.4500724</t>
  </si>
  <si>
    <t>4500724</t>
  </si>
  <si>
    <t>AC.4550169</t>
  </si>
  <si>
    <t>4550169</t>
  </si>
  <si>
    <t>AC.3100392</t>
  </si>
  <si>
    <t>3100392</t>
  </si>
  <si>
    <t>AC.3250503</t>
  </si>
  <si>
    <t>3250503</t>
  </si>
  <si>
    <t>AC.3250511</t>
  </si>
  <si>
    <t>3250511</t>
  </si>
  <si>
    <t>AC.4500316</t>
  </si>
  <si>
    <t>4500316</t>
  </si>
  <si>
    <t>AC.3101808</t>
  </si>
  <si>
    <t>3101808</t>
  </si>
  <si>
    <t>AC.3100931</t>
  </si>
  <si>
    <t>3100931</t>
  </si>
  <si>
    <t>AC.AA0970</t>
  </si>
  <si>
    <t>CE19_AA0970</t>
  </si>
  <si>
    <t>AC.BA2430</t>
  </si>
  <si>
    <t>CE19_BA2430</t>
  </si>
  <si>
    <t>AC.BA0600</t>
  </si>
  <si>
    <t>CE19_BA0600</t>
  </si>
  <si>
    <t>AC.BA1100</t>
  </si>
  <si>
    <t>CE19_BA1100</t>
  </si>
  <si>
    <t>AC.BA1500</t>
  </si>
  <si>
    <t>CE19_BA1500</t>
  </si>
  <si>
    <t>AC.AA0600</t>
  </si>
  <si>
    <t>CE19_AA0600</t>
  </si>
  <si>
    <t>AC.3101630</t>
  </si>
  <si>
    <t>3101630</t>
  </si>
  <si>
    <t>AC.3101071</t>
  </si>
  <si>
    <t>3101071</t>
  </si>
  <si>
    <t>AC.3100124</t>
  </si>
  <si>
    <t>3100124</t>
  </si>
  <si>
    <t>AC.4500133</t>
  </si>
  <si>
    <t>4500133</t>
  </si>
  <si>
    <t>AC.3102118</t>
  </si>
  <si>
    <t>3102118</t>
  </si>
  <si>
    <t>AC.3100348</t>
  </si>
  <si>
    <t>3100348</t>
  </si>
  <si>
    <t>AC.3101593</t>
  </si>
  <si>
    <t>3101593</t>
  </si>
  <si>
    <t>AC.3101224</t>
  </si>
  <si>
    <t>3101224</t>
  </si>
  <si>
    <t>AC.3100378</t>
  </si>
  <si>
    <t>3100378</t>
  </si>
  <si>
    <t>AC.3100318</t>
  </si>
  <si>
    <t>3100318</t>
  </si>
  <si>
    <t>AC.4500293</t>
  </si>
  <si>
    <t>4500293</t>
  </si>
  <si>
    <t>AC.4510102</t>
  </si>
  <si>
    <t>4510102</t>
  </si>
  <si>
    <t>AC.3101581</t>
  </si>
  <si>
    <t>3101581</t>
  </si>
  <si>
    <t>AC.4500343</t>
  </si>
  <si>
    <t>4500343</t>
  </si>
  <si>
    <t>AC.3100256</t>
  </si>
  <si>
    <t>3100256</t>
  </si>
  <si>
    <t>AC.3100639</t>
  </si>
  <si>
    <t>3100639</t>
  </si>
  <si>
    <t>AC.4500175</t>
  </si>
  <si>
    <t>4500175</t>
  </si>
  <si>
    <t>AC.4500512</t>
  </si>
  <si>
    <t>4500512</t>
  </si>
  <si>
    <t>AC.3100738</t>
  </si>
  <si>
    <t>3100738</t>
  </si>
  <si>
    <t>AC.3102132</t>
  </si>
  <si>
    <t>3102132</t>
  </si>
  <si>
    <t>AC.4500330</t>
  </si>
  <si>
    <t>4500330</t>
  </si>
  <si>
    <t>AC.3101858</t>
  </si>
  <si>
    <t>3101858</t>
  </si>
  <si>
    <t>AC.3520113</t>
  </si>
  <si>
    <t>3520113</t>
  </si>
  <si>
    <t>AC.3101818</t>
  </si>
  <si>
    <t>3101818</t>
  </si>
  <si>
    <t>AC.3100360</t>
  </si>
  <si>
    <t>3100360</t>
  </si>
  <si>
    <t>AC.3101820</t>
  </si>
  <si>
    <t>3101820</t>
  </si>
  <si>
    <t>AC.3100717</t>
  </si>
  <si>
    <t>3100717</t>
  </si>
  <si>
    <t>AC.3101823</t>
  </si>
  <si>
    <t>3101823</t>
  </si>
  <si>
    <t>AC.3100733</t>
  </si>
  <si>
    <t>3100733</t>
  </si>
  <si>
    <t>AC.3101701</t>
  </si>
  <si>
    <t>3101701</t>
  </si>
  <si>
    <t>AC.3100201</t>
  </si>
  <si>
    <t>3100201</t>
  </si>
  <si>
    <t>AC.3100638</t>
  </si>
  <si>
    <t>3100638</t>
  </si>
  <si>
    <t>AC.3100458</t>
  </si>
  <si>
    <t>3100458</t>
  </si>
  <si>
    <t>AC.4500504</t>
  </si>
  <si>
    <t>4500504</t>
  </si>
  <si>
    <t>AC.4700406</t>
  </si>
  <si>
    <t>4700406</t>
  </si>
  <si>
    <t>AC.3300107</t>
  </si>
  <si>
    <t>3300107</t>
  </si>
  <si>
    <t>AC.3250507</t>
  </si>
  <si>
    <t>3250507</t>
  </si>
  <si>
    <t>AC.3101845</t>
  </si>
  <si>
    <t>3101845</t>
  </si>
  <si>
    <t>AC.3101848</t>
  </si>
  <si>
    <t>3101848</t>
  </si>
  <si>
    <t>AC.4800237</t>
  </si>
  <si>
    <t>4800237</t>
  </si>
  <si>
    <t>AC.4500210</t>
  </si>
  <si>
    <t>4500210</t>
  </si>
  <si>
    <t>AC.3101559</t>
  </si>
  <si>
    <t>3101559</t>
  </si>
  <si>
    <t>AC.4500737</t>
  </si>
  <si>
    <t>4500737</t>
  </si>
  <si>
    <t>AC.3260164</t>
  </si>
  <si>
    <t>3260164</t>
  </si>
  <si>
    <t>AC.3101637</t>
  </si>
  <si>
    <t>3101637</t>
  </si>
  <si>
    <t>AC.3101685</t>
  </si>
  <si>
    <t>3101685</t>
  </si>
  <si>
    <t>AC.4800127</t>
  </si>
  <si>
    <t>4800127</t>
  </si>
  <si>
    <t>AC.4500170</t>
  </si>
  <si>
    <t>4500170</t>
  </si>
  <si>
    <t>AC.3100816</t>
  </si>
  <si>
    <t>3100816</t>
  </si>
  <si>
    <t>AC.4501325</t>
  </si>
  <si>
    <t>4501325</t>
  </si>
  <si>
    <t>AC.3101212</t>
  </si>
  <si>
    <t>3101212</t>
  </si>
  <si>
    <t>AC.3100933</t>
  </si>
  <si>
    <t>3100933</t>
  </si>
  <si>
    <t>AC.3101557</t>
  </si>
  <si>
    <t>3101557</t>
  </si>
  <si>
    <t>AC.4500184</t>
  </si>
  <si>
    <t>4500184</t>
  </si>
  <si>
    <t>AC.4860119</t>
  </si>
  <si>
    <t>4860119</t>
  </si>
  <si>
    <t>AC.3520101</t>
  </si>
  <si>
    <t>3520101</t>
  </si>
  <si>
    <t>AC.4500263</t>
  </si>
  <si>
    <t>4500263</t>
  </si>
  <si>
    <t>AC.4500125</t>
  </si>
  <si>
    <t>4500125</t>
  </si>
  <si>
    <t>AC.4501322</t>
  </si>
  <si>
    <t>4501322</t>
  </si>
  <si>
    <t>AC.3102115</t>
  </si>
  <si>
    <t>3102115</t>
  </si>
  <si>
    <t>AC.3100654</t>
  </si>
  <si>
    <t>3100654</t>
  </si>
  <si>
    <t>AC.4850113</t>
  </si>
  <si>
    <t>4850113</t>
  </si>
  <si>
    <t>AC.3100453</t>
  </si>
  <si>
    <t>3100453</t>
  </si>
  <si>
    <t>AC.3100922</t>
  </si>
  <si>
    <t>3100922</t>
  </si>
  <si>
    <t>AC.3100381</t>
  </si>
  <si>
    <t>3100381</t>
  </si>
  <si>
    <t>AC.4700314</t>
  </si>
  <si>
    <t>4700314</t>
  </si>
  <si>
    <t>AC.3100336</t>
  </si>
  <si>
    <t>3100336</t>
  </si>
  <si>
    <t>AC.3100136</t>
  </si>
  <si>
    <t>3100136</t>
  </si>
  <si>
    <t>AC.3100358</t>
  </si>
  <si>
    <t>3100358</t>
  </si>
  <si>
    <t>AC.3100474</t>
  </si>
  <si>
    <t>3100474</t>
  </si>
  <si>
    <t>AC.3101556</t>
  </si>
  <si>
    <t>3101556</t>
  </si>
  <si>
    <t>AC.3101554</t>
  </si>
  <si>
    <t>3101554</t>
  </si>
  <si>
    <t>AC.4500501</t>
  </si>
  <si>
    <t>4500501</t>
  </si>
  <si>
    <t>AC.4800135</t>
  </si>
  <si>
    <t>4800135</t>
  </si>
  <si>
    <t>AC.3100150</t>
  </si>
  <si>
    <t>3100150</t>
  </si>
  <si>
    <t>AC.3101839</t>
  </si>
  <si>
    <t>3101839</t>
  </si>
  <si>
    <t>AC.3100325</t>
  </si>
  <si>
    <t>3100325</t>
  </si>
  <si>
    <t>AC.3101001</t>
  </si>
  <si>
    <t>3101001</t>
  </si>
  <si>
    <t>AC.4501316</t>
  </si>
  <si>
    <t>4501316</t>
  </si>
  <si>
    <t>AC.4500754</t>
  </si>
  <si>
    <t>4500754</t>
  </si>
  <si>
    <t>AC.3100142</t>
  </si>
  <si>
    <t>3100142</t>
  </si>
  <si>
    <t>AC.4700411</t>
  </si>
  <si>
    <t>4700411</t>
  </si>
  <si>
    <t>AC.3100909</t>
  </si>
  <si>
    <t>3100909</t>
  </si>
  <si>
    <t>AC.3101008</t>
  </si>
  <si>
    <t>3101008</t>
  </si>
  <si>
    <t>AC.3101516</t>
  </si>
  <si>
    <t>3101516</t>
  </si>
  <si>
    <t>AC.3100731</t>
  </si>
  <si>
    <t>3100731</t>
  </si>
  <si>
    <t>AC.3101902</t>
  </si>
  <si>
    <t>3101902</t>
  </si>
  <si>
    <t>AC.4800231</t>
  </si>
  <si>
    <t>4800231</t>
  </si>
  <si>
    <t>AC.3100486</t>
  </si>
  <si>
    <t>3100486</t>
  </si>
  <si>
    <t>AC.3101572</t>
  </si>
  <si>
    <t>3101572</t>
  </si>
  <si>
    <t>AC.4550182</t>
  </si>
  <si>
    <t>4550182</t>
  </si>
  <si>
    <t>AC.4500132</t>
  </si>
  <si>
    <t>4500132</t>
  </si>
  <si>
    <t>AC.4550195</t>
  </si>
  <si>
    <t>4550195</t>
  </si>
  <si>
    <t>AC.3100809</t>
  </si>
  <si>
    <t>3100809</t>
  </si>
  <si>
    <t>AC.4500344</t>
  </si>
  <si>
    <t>4500344</t>
  </si>
  <si>
    <t>AC.3250449</t>
  </si>
  <si>
    <t>3250449</t>
  </si>
  <si>
    <t>AC.3101589</t>
  </si>
  <si>
    <t>3101589</t>
  </si>
  <si>
    <t>AC.BA2120</t>
  </si>
  <si>
    <t>CE19_BA2120</t>
  </si>
  <si>
    <t>AC.EA0090</t>
  </si>
  <si>
    <t>CE19_EA0090</t>
  </si>
  <si>
    <t>AC.EA0140</t>
  </si>
  <si>
    <t>CE19_EA0140</t>
  </si>
  <si>
    <t>AC.EA0370</t>
  </si>
  <si>
    <t>CE19_EA0370</t>
  </si>
  <si>
    <t>AC.EA0490</t>
  </si>
  <si>
    <t>CE19_EA0490</t>
  </si>
  <si>
    <t>AC.4500201</t>
  </si>
  <si>
    <t>4500201</t>
  </si>
  <si>
    <t>AC.3100929</t>
  </si>
  <si>
    <t>3100929</t>
  </si>
  <si>
    <t>AC.3101014</t>
  </si>
  <si>
    <t>3101014</t>
  </si>
  <si>
    <t>AC.3100828</t>
  </si>
  <si>
    <t>3100828</t>
  </si>
  <si>
    <t>AC.3100664</t>
  </si>
  <si>
    <t>3100664</t>
  </si>
  <si>
    <t>AC.4500329</t>
  </si>
  <si>
    <t>4500329</t>
  </si>
  <si>
    <t>AC.3100437</t>
  </si>
  <si>
    <t>3100437</t>
  </si>
  <si>
    <t>AC.3101587</t>
  </si>
  <si>
    <t>3101587</t>
  </si>
  <si>
    <t>AC.4500137</t>
  </si>
  <si>
    <t>4500137</t>
  </si>
  <si>
    <t>AC.BA1152</t>
  </si>
  <si>
    <t>CE19_BA1152</t>
  </si>
  <si>
    <t>AC.BA1460</t>
  </si>
  <si>
    <t>CE19_BA1460</t>
  </si>
  <si>
    <t>AC.BA1700</t>
  </si>
  <si>
    <t>CE19_BA1700</t>
  </si>
  <si>
    <t>AC.BA1820</t>
  </si>
  <si>
    <t>CE19_BA1820</t>
  </si>
  <si>
    <t>AC.4500151</t>
  </si>
  <si>
    <t>4500151</t>
  </si>
  <si>
    <t>AC.3250427</t>
  </si>
  <si>
    <t>3250427</t>
  </si>
  <si>
    <t>AC.4800353</t>
  </si>
  <si>
    <t>4800353</t>
  </si>
  <si>
    <t>AC.3102113</t>
  </si>
  <si>
    <t>3102113</t>
  </si>
  <si>
    <t>AC.3101109</t>
  </si>
  <si>
    <t>3101109</t>
  </si>
  <si>
    <t>AC.AA0380</t>
  </si>
  <si>
    <t>CE19_AA0380</t>
  </si>
  <si>
    <t>AC.AA0425</t>
  </si>
  <si>
    <t>CE19_AA0425</t>
  </si>
  <si>
    <t>AC.CA0120</t>
  </si>
  <si>
    <t>CE19_CA0120</t>
  </si>
  <si>
    <t>AC.EA0270</t>
  </si>
  <si>
    <t>CE19_EA0270</t>
  </si>
  <si>
    <t>AC.AA0210</t>
  </si>
  <si>
    <t>CE19_AA0210</t>
  </si>
  <si>
    <t>AC.AA0650</t>
  </si>
  <si>
    <t>CE19_AA0650</t>
  </si>
  <si>
    <t>AC.BA2551</t>
  </si>
  <si>
    <t>CE19_BA2551</t>
  </si>
  <si>
    <t>AC.3100120</t>
  </si>
  <si>
    <t>3100120</t>
  </si>
  <si>
    <t>AC.3101856</t>
  </si>
  <si>
    <t>3101856</t>
  </si>
  <si>
    <t>AC.3520106</t>
  </si>
  <si>
    <t>3520106</t>
  </si>
  <si>
    <t>AC.3100473</t>
  </si>
  <si>
    <t>3100473</t>
  </si>
  <si>
    <t>AC.3101838</t>
  </si>
  <si>
    <t>3101838</t>
  </si>
  <si>
    <t>AC.3250404</t>
  </si>
  <si>
    <t>3250404</t>
  </si>
  <si>
    <t>AC.3100628</t>
  </si>
  <si>
    <t>3100628</t>
  </si>
  <si>
    <t>AC.3102121</t>
  </si>
  <si>
    <t>3102121</t>
  </si>
  <si>
    <t>AC.3101074</t>
  </si>
  <si>
    <t>3101074</t>
  </si>
  <si>
    <t>AC.3100657</t>
  </si>
  <si>
    <t>3100657</t>
  </si>
  <si>
    <t>AC.3100388</t>
  </si>
  <si>
    <t>3100388</t>
  </si>
  <si>
    <t>AC.3150202</t>
  </si>
  <si>
    <t>3150202</t>
  </si>
  <si>
    <t>AC.3100501</t>
  </si>
  <si>
    <t>3100501</t>
  </si>
  <si>
    <t>AC.3101009</t>
  </si>
  <si>
    <t>3101009</t>
  </si>
  <si>
    <t>AC.4700404</t>
  </si>
  <si>
    <t>4700404</t>
  </si>
  <si>
    <t>AC.4800134</t>
  </si>
  <si>
    <t>4800134</t>
  </si>
  <si>
    <t>AC.4700407</t>
  </si>
  <si>
    <t>4700407</t>
  </si>
  <si>
    <t>AC.4500109</t>
  </si>
  <si>
    <t>4500109</t>
  </si>
  <si>
    <t>AC.3100315</t>
  </si>
  <si>
    <t>3100315</t>
  </si>
  <si>
    <t>AC.3250441</t>
  </si>
  <si>
    <t>3250441</t>
  </si>
  <si>
    <t>AC.3100332</t>
  </si>
  <si>
    <t>3100332</t>
  </si>
  <si>
    <t>AC.3100175</t>
  </si>
  <si>
    <t>3100175</t>
  </si>
  <si>
    <t>AC.3100483</t>
  </si>
  <si>
    <t>3100483</t>
  </si>
  <si>
    <t>AC.4500216</t>
  </si>
  <si>
    <t>4500216</t>
  </si>
  <si>
    <t>AC.4550115</t>
  </si>
  <si>
    <t>4550115</t>
  </si>
  <si>
    <t>AC.4500764</t>
  </si>
  <si>
    <t>4500764</t>
  </si>
  <si>
    <t>AC.3101686</t>
  </si>
  <si>
    <t>3101686</t>
  </si>
  <si>
    <t>AC.4500307</t>
  </si>
  <si>
    <t>4500307</t>
  </si>
  <si>
    <t>AC.3101604</t>
  </si>
  <si>
    <t>3101604</t>
  </si>
  <si>
    <t>AC.3200102</t>
  </si>
  <si>
    <t>3200102</t>
  </si>
  <si>
    <t>AC.4800131</t>
  </si>
  <si>
    <t>4800131</t>
  </si>
  <si>
    <t>AC.4501218</t>
  </si>
  <si>
    <t>4501218</t>
  </si>
  <si>
    <t>AC.3100820</t>
  </si>
  <si>
    <t>3100820</t>
  </si>
  <si>
    <t>AC.4501212</t>
  </si>
  <si>
    <t>4501212</t>
  </si>
  <si>
    <t>AC.3100912</t>
  </si>
  <si>
    <t>3100912</t>
  </si>
  <si>
    <t>AC.4550234</t>
  </si>
  <si>
    <t>4550234</t>
  </si>
  <si>
    <t>AC.3250513</t>
  </si>
  <si>
    <t>3250513</t>
  </si>
  <si>
    <t>AC.3100440</t>
  </si>
  <si>
    <t>3100440</t>
  </si>
  <si>
    <t>AC.4860115</t>
  </si>
  <si>
    <t>4860115</t>
  </si>
  <si>
    <t>AC.3100125</t>
  </si>
  <si>
    <t>3100125</t>
  </si>
  <si>
    <t>AC.3100948</t>
  </si>
  <si>
    <t>3100948</t>
  </si>
  <si>
    <t>AC.4850104</t>
  </si>
  <si>
    <t>4850104</t>
  </si>
  <si>
    <t>AC.3100374</t>
  </si>
  <si>
    <t>3100374</t>
  </si>
  <si>
    <t>AC.3100301</t>
  </si>
  <si>
    <t>3100301</t>
  </si>
  <si>
    <t>AC.3100719</t>
  </si>
  <si>
    <t>3100719</t>
  </si>
  <si>
    <t>AC.3102116</t>
  </si>
  <si>
    <t>3102116</t>
  </si>
  <si>
    <t>AC.3101107</t>
  </si>
  <si>
    <t>3101107</t>
  </si>
  <si>
    <t>AC.4700327</t>
  </si>
  <si>
    <t>4700327</t>
  </si>
  <si>
    <t>AC.3100509</t>
  </si>
  <si>
    <t>3100509</t>
  </si>
  <si>
    <t>AC.4500113</t>
  </si>
  <si>
    <t>4500113</t>
  </si>
  <si>
    <t>AC.3101603</t>
  </si>
  <si>
    <t>3101603</t>
  </si>
  <si>
    <t>AC.3100359</t>
  </si>
  <si>
    <t>3100359</t>
  </si>
  <si>
    <t>AC.3102108</t>
  </si>
  <si>
    <t>3102108</t>
  </si>
  <si>
    <t>AC.3250411</t>
  </si>
  <si>
    <t>3250411</t>
  </si>
  <si>
    <t>AC.4550162</t>
  </si>
  <si>
    <t>4550162</t>
  </si>
  <si>
    <t>AC.4500292</t>
  </si>
  <si>
    <t>4500292</t>
  </si>
  <si>
    <t>AC.3260198</t>
  </si>
  <si>
    <t>3260198</t>
  </si>
  <si>
    <t>AC.4800102</t>
  </si>
  <si>
    <t>4800102</t>
  </si>
  <si>
    <t>AC.3100172</t>
  </si>
  <si>
    <t>3100172</t>
  </si>
  <si>
    <t>AC.3102106</t>
  </si>
  <si>
    <t>3102106</t>
  </si>
  <si>
    <t>AC.3101079</t>
  </si>
  <si>
    <t>3101079</t>
  </si>
  <si>
    <t>AC.3100917</t>
  </si>
  <si>
    <t>3100917</t>
  </si>
  <si>
    <t>AC.3101401</t>
  </si>
  <si>
    <t>3101401</t>
  </si>
  <si>
    <t>AC.4500219</t>
  </si>
  <si>
    <t>4500219</t>
  </si>
  <si>
    <t>AC.4600204</t>
  </si>
  <si>
    <t>4600204</t>
  </si>
  <si>
    <t>AC.4700326</t>
  </si>
  <si>
    <t>4700326</t>
  </si>
  <si>
    <t>AC.4700323</t>
  </si>
  <si>
    <t>4700323</t>
  </si>
  <si>
    <t>AC.3100924</t>
  </si>
  <si>
    <t>3100924</t>
  </si>
  <si>
    <t>AC.3100720</t>
  </si>
  <si>
    <t>3100720</t>
  </si>
  <si>
    <t>AC.4501207</t>
  </si>
  <si>
    <t>4501207</t>
  </si>
  <si>
    <t>AC.4501305</t>
  </si>
  <si>
    <t>4501305</t>
  </si>
  <si>
    <t>AC.4550239</t>
  </si>
  <si>
    <t>4550239</t>
  </si>
  <si>
    <t>AC.4550161</t>
  </si>
  <si>
    <t>4550161</t>
  </si>
  <si>
    <t>AC.3101112</t>
  </si>
  <si>
    <t>3101112</t>
  </si>
  <si>
    <t>AC.3501502</t>
  </si>
  <si>
    <t>3501502</t>
  </si>
  <si>
    <t>AC.3100741</t>
  </si>
  <si>
    <t>3100741</t>
  </si>
  <si>
    <t>AC.4860102</t>
  </si>
  <si>
    <t>4860102</t>
  </si>
  <si>
    <t>AC.4500182</t>
  </si>
  <si>
    <t>4500182</t>
  </si>
  <si>
    <t>AC.3100179</t>
  </si>
  <si>
    <t>3100179</t>
  </si>
  <si>
    <t>AC.3101857</t>
  </si>
  <si>
    <t>3101857</t>
  </si>
  <si>
    <t>AC.3101580</t>
  </si>
  <si>
    <t>3101580</t>
  </si>
  <si>
    <t>AC.BA2140</t>
  </si>
  <si>
    <t>CE19_BA2140</t>
  </si>
  <si>
    <t>AC.EA0110</t>
  </si>
  <si>
    <t>CE19_EA0110</t>
  </si>
  <si>
    <t>AC.EA0220</t>
  </si>
  <si>
    <t>CE19_EA0220</t>
  </si>
  <si>
    <t>AC.4500144</t>
  </si>
  <si>
    <t>4500144</t>
  </si>
  <si>
    <t>AC.3100811</t>
  </si>
  <si>
    <t>3100811</t>
  </si>
  <si>
    <t>AC.3100938</t>
  </si>
  <si>
    <t>3100938</t>
  </si>
  <si>
    <t>AC.3100937</t>
  </si>
  <si>
    <t>3100937</t>
  </si>
  <si>
    <t>AC.3101321</t>
  </si>
  <si>
    <t>3101321</t>
  </si>
  <si>
    <t>AC.4500183</t>
  </si>
  <si>
    <t>4500183</t>
  </si>
  <si>
    <t>AC.3100122</t>
  </si>
  <si>
    <t>3100122</t>
  </si>
  <si>
    <t>AC.3520110</t>
  </si>
  <si>
    <t>3520110</t>
  </si>
  <si>
    <t>AC.4860121</t>
  </si>
  <si>
    <t>4860121</t>
  </si>
  <si>
    <t>AC.BA0880</t>
  </si>
  <si>
    <t>CE19_BA0880</t>
  </si>
  <si>
    <t>AC.BA1440</t>
  </si>
  <si>
    <t>CE19_BA1440</t>
  </si>
  <si>
    <t>AC.BA1740</t>
  </si>
  <si>
    <t>CE19_BA1740</t>
  </si>
  <si>
    <t>AC.3100161</t>
  </si>
  <si>
    <t>3100161</t>
  </si>
  <si>
    <t>AC.4700310</t>
  </si>
  <si>
    <t>4700310</t>
  </si>
  <si>
    <t>AC.4500172</t>
  </si>
  <si>
    <t>4500172</t>
  </si>
  <si>
    <t>AC.3250501</t>
  </si>
  <si>
    <t>3250501</t>
  </si>
  <si>
    <t>AC.3100250</t>
  </si>
  <si>
    <t>3100250</t>
  </si>
  <si>
    <t>AC.3100723</t>
  </si>
  <si>
    <t>3100723</t>
  </si>
  <si>
    <t>AC.AA0350</t>
  </si>
  <si>
    <t>CE19_AA0350</t>
  </si>
  <si>
    <t>AC.AA0430</t>
  </si>
  <si>
    <t>CE19_AA0430</t>
  </si>
  <si>
    <t>AC.CA0080</t>
  </si>
  <si>
    <t>CE19_CA0080</t>
  </si>
  <si>
    <t>AC.AA0040</t>
  </si>
  <si>
    <t>CE19_AA0040</t>
  </si>
  <si>
    <t>AC.AA0620</t>
  </si>
  <si>
    <t>CE19_AA0620</t>
  </si>
  <si>
    <t>AC.BA2672</t>
  </si>
  <si>
    <t>CE19_BA2672</t>
  </si>
  <si>
    <t>AC.BA2684</t>
  </si>
  <si>
    <t>CE19_BA2684</t>
  </si>
  <si>
    <t>AC.EA0040</t>
  </si>
  <si>
    <t>CE19_EA0040</t>
  </si>
  <si>
    <t>AC.AA0033</t>
  </si>
  <si>
    <t>CE19_AA0033</t>
  </si>
  <si>
    <t>AC.AA1090</t>
  </si>
  <si>
    <t>CE19_AA1090</t>
  </si>
  <si>
    <t>AC.BA2000</t>
  </si>
  <si>
    <t>CE19_BA2000</t>
  </si>
  <si>
    <t>AC.BA2530</t>
  </si>
  <si>
    <t>CE19_BA2530</t>
  </si>
  <si>
    <t>AC.BA1280</t>
  </si>
  <si>
    <t>CE19_BA1280</t>
  </si>
  <si>
    <t>AC.BA2330</t>
  </si>
  <si>
    <t>CE19_BA2330</t>
  </si>
  <si>
    <t>AC.AA0750</t>
  </si>
  <si>
    <t>CE19_AA0750</t>
  </si>
  <si>
    <t>AC.BA2660</t>
  </si>
  <si>
    <t>CE19_BA2660</t>
  </si>
  <si>
    <t>AC.AA0330</t>
  </si>
  <si>
    <t>CE19_AA0330</t>
  </si>
  <si>
    <t>AC.AA1000</t>
  </si>
  <si>
    <t>CE19_AA1000</t>
  </si>
  <si>
    <t>AC.BA2270</t>
  </si>
  <si>
    <t>CE19_BA2270</t>
  </si>
  <si>
    <t>AC.BA2450</t>
  </si>
  <si>
    <t>CE19_BA2450</t>
  </si>
  <si>
    <t>AC.EA0350</t>
  </si>
  <si>
    <t>CE19_EA0350</t>
  </si>
  <si>
    <t>AC.BA0450</t>
  </si>
  <si>
    <t>CE19_BA0450</t>
  </si>
  <si>
    <t>AC.BA0910</t>
  </si>
  <si>
    <t>CE19_BA0910</t>
  </si>
  <si>
    <t>AC.BA1070</t>
  </si>
  <si>
    <t>CE19_BA1070</t>
  </si>
  <si>
    <t>AC.BA1190</t>
  </si>
  <si>
    <t>CE19_BA1190</t>
  </si>
  <si>
    <t>AC.BA1580</t>
  </si>
  <si>
    <t>CE19_BA1580</t>
  </si>
  <si>
    <t>AC.3100116</t>
  </si>
  <si>
    <t>3100116</t>
  </si>
  <si>
    <t>AC.AA0920</t>
  </si>
  <si>
    <t>CE19_AA0920</t>
  </si>
  <si>
    <t>AC.BA0303</t>
  </si>
  <si>
    <t>CE19_BA0303</t>
  </si>
  <si>
    <t>AC.BA0560</t>
  </si>
  <si>
    <t>CE19_BA0560</t>
  </si>
  <si>
    <t>AC.BA0810</t>
  </si>
  <si>
    <t>CE19_BA0810</t>
  </si>
  <si>
    <t>AC.4501304</t>
  </si>
  <si>
    <t>4501304</t>
  </si>
  <si>
    <t>AC.4850108</t>
  </si>
  <si>
    <t>4850108</t>
  </si>
  <si>
    <t>AC.3101525</t>
  </si>
  <si>
    <t>3101525</t>
  </si>
  <si>
    <t>AC.3101541</t>
  </si>
  <si>
    <t>3101541</t>
  </si>
  <si>
    <t>AC.4500705</t>
  </si>
  <si>
    <t>4500705</t>
  </si>
  <si>
    <t>AC.4500734</t>
  </si>
  <si>
    <t>4500734</t>
  </si>
  <si>
    <t>AC.4500312</t>
  </si>
  <si>
    <t>4500312</t>
  </si>
  <si>
    <t>AC.3150108</t>
  </si>
  <si>
    <t>3150108</t>
  </si>
  <si>
    <t>AC.4500232</t>
  </si>
  <si>
    <t>4500232</t>
  </si>
  <si>
    <t>AC.AA0850</t>
  </si>
  <si>
    <t>CE19_AA0850</t>
  </si>
  <si>
    <t>AC.BA0360</t>
  </si>
  <si>
    <t>CE19_BA0360</t>
  </si>
  <si>
    <t>AC.BA0750</t>
  </si>
  <si>
    <t>CE19_BA0750</t>
  </si>
  <si>
    <t>AC.EA0400</t>
  </si>
  <si>
    <t>CE19_EA0400</t>
  </si>
  <si>
    <t>AC.3101598</t>
  </si>
  <si>
    <t>3101598</t>
  </si>
  <si>
    <t>AC.3100831</t>
  </si>
  <si>
    <t>3100831</t>
  </si>
  <si>
    <t>AC.4501317</t>
  </si>
  <si>
    <t>4501317</t>
  </si>
  <si>
    <t>AC.3100847</t>
  </si>
  <si>
    <t>3100847</t>
  </si>
  <si>
    <t>AC.4500203</t>
  </si>
  <si>
    <t>4500203</t>
  </si>
  <si>
    <t>AC.4500241</t>
  </si>
  <si>
    <t>4500241</t>
  </si>
  <si>
    <t>AC.4550153</t>
  </si>
  <si>
    <t>4550153</t>
  </si>
  <si>
    <t>AC.4500743</t>
  </si>
  <si>
    <t>4500743</t>
  </si>
  <si>
    <t>AC.4500281</t>
  </si>
  <si>
    <t>4500281</t>
  </si>
  <si>
    <t>AC.3101617</t>
  </si>
  <si>
    <t>3101617</t>
  </si>
  <si>
    <t>AC.3200103</t>
  </si>
  <si>
    <t>3200103</t>
  </si>
  <si>
    <t>AC.3100613</t>
  </si>
  <si>
    <t>3100613</t>
  </si>
  <si>
    <t>AC.3100470</t>
  </si>
  <si>
    <t>3100470</t>
  </si>
  <si>
    <t>AC.3100618</t>
  </si>
  <si>
    <t>3100618</t>
  </si>
  <si>
    <t>AC.4510105</t>
  </si>
  <si>
    <t>4510105</t>
  </si>
  <si>
    <t>AC.4500258</t>
  </si>
  <si>
    <t>4500258</t>
  </si>
  <si>
    <t>AC.3260137</t>
  </si>
  <si>
    <t>3260137</t>
  </si>
  <si>
    <t>AC.3100149</t>
  </si>
  <si>
    <t>3100149</t>
  </si>
  <si>
    <t>AC.4700402</t>
  </si>
  <si>
    <t>4700402</t>
  </si>
  <si>
    <t>AC.3101834</t>
  </si>
  <si>
    <t>3101834</t>
  </si>
  <si>
    <t>AC.3100144</t>
  </si>
  <si>
    <t>3100144</t>
  </si>
  <si>
    <t>AC.3100347</t>
  </si>
  <si>
    <t>3100347</t>
  </si>
  <si>
    <t>AC.3101588</t>
  </si>
  <si>
    <t>3101588</t>
  </si>
  <si>
    <t>AC.3101599</t>
  </si>
  <si>
    <t>3101599</t>
  </si>
  <si>
    <t>AC.3100846</t>
  </si>
  <si>
    <t>3100846</t>
  </si>
  <si>
    <t>AC.3100940</t>
  </si>
  <si>
    <t>3100940</t>
  </si>
  <si>
    <t>AC.3101335</t>
  </si>
  <si>
    <t>3101335</t>
  </si>
  <si>
    <t>AC.3101537</t>
  </si>
  <si>
    <t>3101537</t>
  </si>
  <si>
    <t>AC.3101628</t>
  </si>
  <si>
    <t>3101628</t>
  </si>
  <si>
    <t>AC.3100349</t>
  </si>
  <si>
    <t>3100349</t>
  </si>
  <si>
    <t>AC.3250417</t>
  </si>
  <si>
    <t>3250417</t>
  </si>
  <si>
    <t>AC.3100457</t>
  </si>
  <si>
    <t>3100457</t>
  </si>
  <si>
    <t>AC.4700333</t>
  </si>
  <si>
    <t>4700333</t>
  </si>
  <si>
    <t>AC.3101311</t>
  </si>
  <si>
    <t>3101311</t>
  </si>
  <si>
    <t>AC.4500720</t>
  </si>
  <si>
    <t>4500720</t>
  </si>
  <si>
    <t>AC.3101620</t>
  </si>
  <si>
    <t>3101620</t>
  </si>
  <si>
    <t>AC.4700201</t>
  </si>
  <si>
    <t>4700201</t>
  </si>
  <si>
    <t>AC.4700315</t>
  </si>
  <si>
    <t>4700315</t>
  </si>
  <si>
    <t>AC.3100419</t>
  </si>
  <si>
    <t>3100419</t>
  </si>
  <si>
    <t>AC.BA2676</t>
  </si>
  <si>
    <t>CE19_BA2676</t>
  </si>
  <si>
    <t>AC.BA2686</t>
  </si>
  <si>
    <t>CE19_BA2686</t>
  </si>
  <si>
    <t>AC.BA2751</t>
  </si>
  <si>
    <t>CE19_BA2751</t>
  </si>
  <si>
    <t>AC.BA2860</t>
  </si>
  <si>
    <t>CE19_BA2860</t>
  </si>
  <si>
    <t>AC.EA0050</t>
  </si>
  <si>
    <t>CE19_EA0050</t>
  </si>
  <si>
    <t>AC.EA0560</t>
  </si>
  <si>
    <t>CE19_EA0560</t>
  </si>
  <si>
    <t>AC.AA0120</t>
  </si>
  <si>
    <t>CE19_AA0120</t>
  </si>
  <si>
    <t>AC.BA1960</t>
  </si>
  <si>
    <t>CE19_BA1960</t>
  </si>
  <si>
    <t>AC.BA2070</t>
  </si>
  <si>
    <t>CE19_BA2070</t>
  </si>
  <si>
    <t>AC.BA2580</t>
  </si>
  <si>
    <t>CE19_BA2580</t>
  </si>
  <si>
    <t>AC.CA0030</t>
  </si>
  <si>
    <t>CE19_CA0030</t>
  </si>
  <si>
    <t>AC.BA1880</t>
  </si>
  <si>
    <t>CE19_BA1880</t>
  </si>
  <si>
    <t>AC.BA2420</t>
  </si>
  <si>
    <t>CE19_BA2420</t>
  </si>
  <si>
    <t>AC.AA0010</t>
  </si>
  <si>
    <t>CE19_AA0010</t>
  </si>
  <si>
    <t>AC.BA0390</t>
  </si>
  <si>
    <t>CE19_BA0390</t>
  </si>
  <si>
    <t>AC.CA0050</t>
  </si>
  <si>
    <t>CE19_CA0050</t>
  </si>
  <si>
    <t>AC.AA0260</t>
  </si>
  <si>
    <t>CE19_AA0260</t>
  </si>
  <si>
    <t>AC.AA0660</t>
  </si>
  <si>
    <t>CE19_AA0660</t>
  </si>
  <si>
    <t>AC.AA0960</t>
  </si>
  <si>
    <t>CE19_AA0960</t>
  </si>
  <si>
    <t>AC.BA2300</t>
  </si>
  <si>
    <t>CE19_BA2300</t>
  </si>
  <si>
    <t>AC.BA2400</t>
  </si>
  <si>
    <t>CE19_BA2400</t>
  </si>
  <si>
    <t>AC.EA0051</t>
  </si>
  <si>
    <t>CE19_EA0051</t>
  </si>
  <si>
    <t>AC.EA0470</t>
  </si>
  <si>
    <t>CE19_EA0470</t>
  </si>
  <si>
    <t>AC.BA0062</t>
  </si>
  <si>
    <t>CE19_BA0062</t>
  </si>
  <si>
    <t>AC.BA0890</t>
  </si>
  <si>
    <t>CE19_BA0890</t>
  </si>
  <si>
    <t>AC.BA1010</t>
  </si>
  <si>
    <t>CE19_BA1010</t>
  </si>
  <si>
    <t>AC.BA1120</t>
  </si>
  <si>
    <t>CE19_BA1120</t>
  </si>
  <si>
    <t>AC.BA1230</t>
  </si>
  <si>
    <t>CE19_BA1230</t>
  </si>
  <si>
    <t>AC.BA1330</t>
  </si>
  <si>
    <t>CE19_BA1330</t>
  </si>
  <si>
    <t>AC.BA1520</t>
  </si>
  <si>
    <t>CE19_BA1520</t>
  </si>
  <si>
    <t>AC.BA1630</t>
  </si>
  <si>
    <t>CE19_BA1630</t>
  </si>
  <si>
    <t>AC.AA0602</t>
  </si>
  <si>
    <t>CE19_AA0602</t>
  </si>
  <si>
    <t>AC.BA0304</t>
  </si>
  <si>
    <t>CE19_BA0304</t>
  </si>
  <si>
    <t>AC.BA0510</t>
  </si>
  <si>
    <t>CE19_BA0510</t>
  </si>
  <si>
    <t>AC.BA0540</t>
  </si>
  <si>
    <t>CE19_BA0540</t>
  </si>
  <si>
    <t>AC.BA0630</t>
  </si>
  <si>
    <t>CE19_BA0630</t>
  </si>
  <si>
    <t>AC.BA0690</t>
  </si>
  <si>
    <t>CE19_BA0690</t>
  </si>
  <si>
    <t>AC.BA0770</t>
  </si>
  <si>
    <t>CE19_BA0770</t>
  </si>
  <si>
    <t>AC.BA0840</t>
  </si>
  <si>
    <t>CE19_BA0840</t>
  </si>
  <si>
    <t>AC.4500248</t>
  </si>
  <si>
    <t>4500248</t>
  </si>
  <si>
    <t>AC.3101220</t>
  </si>
  <si>
    <t>3101220</t>
  </si>
  <si>
    <t>AC.3101558</t>
  </si>
  <si>
    <t>3101558</t>
  </si>
  <si>
    <t>AC.4550106</t>
  </si>
  <si>
    <t>4550106</t>
  </si>
  <si>
    <t>AC.4500706</t>
  </si>
  <si>
    <t>4500706</t>
  </si>
  <si>
    <t>AC.4500709</t>
  </si>
  <si>
    <t>4500709</t>
  </si>
  <si>
    <t>AC.4500276</t>
  </si>
  <si>
    <t>4500276</t>
  </si>
  <si>
    <t>AC.3101601</t>
  </si>
  <si>
    <t>3101601</t>
  </si>
  <si>
    <t>AC.3260109</t>
  </si>
  <si>
    <t>3260109</t>
  </si>
  <si>
    <t>AC.4650101</t>
  </si>
  <si>
    <t>4650101</t>
  </si>
  <si>
    <t>AC.AA0820</t>
  </si>
  <si>
    <t>CE19_AA0820</t>
  </si>
  <si>
    <t>AC.BA0260</t>
  </si>
  <si>
    <t>CE19_BA0260</t>
  </si>
  <si>
    <t>AC.BA0320</t>
  </si>
  <si>
    <t>CE19_BA0320</t>
  </si>
  <si>
    <t>AC.BA0410</t>
  </si>
  <si>
    <t>CE19_BA0410</t>
  </si>
  <si>
    <t>AC.BA0800</t>
  </si>
  <si>
    <t>CE19_BA0800</t>
  </si>
  <si>
    <t>AC.EA0550</t>
  </si>
  <si>
    <t>CE19_EA0550</t>
  </si>
  <si>
    <t>AC.4500122</t>
  </si>
  <si>
    <t>4500122</t>
  </si>
  <si>
    <t>AC.4550192</t>
  </si>
  <si>
    <t>4550192</t>
  </si>
  <si>
    <t>AC.4500249</t>
  </si>
  <si>
    <t>4500249</t>
  </si>
  <si>
    <t>AC.3100807</t>
  </si>
  <si>
    <t>3100807</t>
  </si>
  <si>
    <t>AC.4500268</t>
  </si>
  <si>
    <t>4500268</t>
  </si>
  <si>
    <t>AC.4500222</t>
  </si>
  <si>
    <t>4500222</t>
  </si>
  <si>
    <t>AC.3101215</t>
  </si>
  <si>
    <t>3101215</t>
  </si>
  <si>
    <t>AC.3101536</t>
  </si>
  <si>
    <t>3101536</t>
  </si>
  <si>
    <t>AC.4501210</t>
  </si>
  <si>
    <t>4501210</t>
  </si>
  <si>
    <t>AC.3101633</t>
  </si>
  <si>
    <t>3101633</t>
  </si>
  <si>
    <t>AC.4500304</t>
  </si>
  <si>
    <t>4500304</t>
  </si>
  <si>
    <t>AC.3100663</t>
  </si>
  <si>
    <t>3100663</t>
  </si>
  <si>
    <t>AC.3101011</t>
  </si>
  <si>
    <t>3101011</t>
  </si>
  <si>
    <t>AC.3100637</t>
  </si>
  <si>
    <t>3100637</t>
  </si>
  <si>
    <t>AC.4500333</t>
  </si>
  <si>
    <t>4500333</t>
  </si>
  <si>
    <t>AC.3100180</t>
  </si>
  <si>
    <t>3100180</t>
  </si>
  <si>
    <t>AC.3102136</t>
  </si>
  <si>
    <t>3102136</t>
  </si>
  <si>
    <t>AC.3101590</t>
  </si>
  <si>
    <t>3101590</t>
  </si>
  <si>
    <t>AC.4550193</t>
  </si>
  <si>
    <t>4550193</t>
  </si>
  <si>
    <t>AC.3100143</t>
  </si>
  <si>
    <t>3100143</t>
  </si>
  <si>
    <t>AC.4700325</t>
  </si>
  <si>
    <t>4700325</t>
  </si>
  <si>
    <t>AC.4500162</t>
  </si>
  <si>
    <t>4500162</t>
  </si>
  <si>
    <t>AC.3250421</t>
  </si>
  <si>
    <t>3250421</t>
  </si>
  <si>
    <t>AC.3101083</t>
  </si>
  <si>
    <t>3101083</t>
  </si>
  <si>
    <t>AC.3100512</t>
  </si>
  <si>
    <t>3100512</t>
  </si>
  <si>
    <t>AC.4500273</t>
  </si>
  <si>
    <t>4500273</t>
  </si>
  <si>
    <t>AC.4550197</t>
  </si>
  <si>
    <t>4550197</t>
  </si>
  <si>
    <t>AC.3101006</t>
  </si>
  <si>
    <t>3101006</t>
  </si>
  <si>
    <t>AC.4550150</t>
  </si>
  <si>
    <t>4550150</t>
  </si>
  <si>
    <t>AC.4550163</t>
  </si>
  <si>
    <t>4550163</t>
  </si>
  <si>
    <t>AC.4500315</t>
  </si>
  <si>
    <t>4500315</t>
  </si>
  <si>
    <t>AC.4800233</t>
  </si>
  <si>
    <t>4800233</t>
  </si>
  <si>
    <t>AC.3100353</t>
  </si>
  <si>
    <t>3100353</t>
  </si>
  <si>
    <t>AC.3101080</t>
  </si>
  <si>
    <t>3101080</t>
  </si>
  <si>
    <t>AC.3100489</t>
  </si>
  <si>
    <t>3100489</t>
  </si>
  <si>
    <t>AC.3250515</t>
  </si>
  <si>
    <t>3250515</t>
  </si>
  <si>
    <t>AC.4500294</t>
  </si>
  <si>
    <t>4500294</t>
  </si>
  <si>
    <t>AC.3100127</t>
  </si>
  <si>
    <t>3100127</t>
  </si>
  <si>
    <t>AC.4550231</t>
  </si>
  <si>
    <t>4550231</t>
  </si>
  <si>
    <t>AC.4500239</t>
  </si>
  <si>
    <t>4500239</t>
  </si>
  <si>
    <t>AC.3150103</t>
  </si>
  <si>
    <t>3150103</t>
  </si>
  <si>
    <t>AC.4500605</t>
  </si>
  <si>
    <t>4500605</t>
  </si>
  <si>
    <t>AC.3250436</t>
  </si>
  <si>
    <t>3250436</t>
  </si>
  <si>
    <t>AC.3102112</t>
  </si>
  <si>
    <t>3102112</t>
  </si>
  <si>
    <t>AC.3100391</t>
  </si>
  <si>
    <t>3100391</t>
  </si>
  <si>
    <t>AC.3250505</t>
  </si>
  <si>
    <t>3250505</t>
  </si>
  <si>
    <t>AC.3100177</t>
  </si>
  <si>
    <t>3100177</t>
  </si>
  <si>
    <t>AC.3100131</t>
  </si>
  <si>
    <t>3100131</t>
  </si>
  <si>
    <t>AC.3100815</t>
  </si>
  <si>
    <t>3100815</t>
  </si>
  <si>
    <t>AC.4501215</t>
  </si>
  <si>
    <t>4501215</t>
  </si>
  <si>
    <t>AC.3100711</t>
  </si>
  <si>
    <t>3100711</t>
  </si>
  <si>
    <t>AC.4550183</t>
  </si>
  <si>
    <t>4550183</t>
  </si>
  <si>
    <t>AC.4500237</t>
  </si>
  <si>
    <t>4500237</t>
  </si>
  <si>
    <t>AC.3100611</t>
  </si>
  <si>
    <t>3100611</t>
  </si>
  <si>
    <t>AC.3250519</t>
  </si>
  <si>
    <t>3250519</t>
  </si>
  <si>
    <t>AC.4500342</t>
  </si>
  <si>
    <t>4500342</t>
  </si>
  <si>
    <t>AC.3100726</t>
  </si>
  <si>
    <t>3100726</t>
  </si>
  <si>
    <t>AC.3101636</t>
  </si>
  <si>
    <t>3101636</t>
  </si>
  <si>
    <t>AC.3101597</t>
  </si>
  <si>
    <t>3101597</t>
  </si>
  <si>
    <t>AC.4501225</t>
  </si>
  <si>
    <t>4501225</t>
  </si>
  <si>
    <t>AC.4550191</t>
  </si>
  <si>
    <t>4550191</t>
  </si>
  <si>
    <t>AC.3100709</t>
  </si>
  <si>
    <t>3100709</t>
  </si>
  <si>
    <t>AC.3100350</t>
  </si>
  <si>
    <t>3100350</t>
  </si>
  <si>
    <t>AC.4500314</t>
  </si>
  <si>
    <t>4500314</t>
  </si>
  <si>
    <t>AC.3100328</t>
  </si>
  <si>
    <t>3100328</t>
  </si>
  <si>
    <t>AC.3501501</t>
  </si>
  <si>
    <t>3501501</t>
  </si>
  <si>
    <t>AC.3101827</t>
  </si>
  <si>
    <t>3101827</t>
  </si>
  <si>
    <t>AC.4850102</t>
  </si>
  <si>
    <t>4850102</t>
  </si>
  <si>
    <t>AC.AA0460</t>
  </si>
  <si>
    <t>CE19_AA0460</t>
  </si>
  <si>
    <t>AC.AA0220</t>
  </si>
  <si>
    <t>CE19_AA0220</t>
  </si>
  <si>
    <t>AC.BA2682</t>
  </si>
  <si>
    <t>CE19_BA2682</t>
  </si>
  <si>
    <t>AC.EA0250</t>
  </si>
  <si>
    <t>CE19_EA0250</t>
  </si>
  <si>
    <t>AC.BA1920</t>
  </si>
  <si>
    <t>CE19_BA1920</t>
  </si>
  <si>
    <t>AC.CA0040</t>
  </si>
  <si>
    <t>CE19_CA0040</t>
  </si>
  <si>
    <t>AC.AA0270</t>
  </si>
  <si>
    <t>CE19_AA0270</t>
  </si>
  <si>
    <t>AC.AA0020</t>
  </si>
  <si>
    <t>CE19_AA0020</t>
  </si>
  <si>
    <t>AC.BA2200</t>
  </si>
  <si>
    <t>CE19_BA2200</t>
  </si>
  <si>
    <t>AC.BA0061</t>
  </si>
  <si>
    <t>CE19_BA0061</t>
  </si>
  <si>
    <t>AC.BA1060</t>
  </si>
  <si>
    <t>CE19_BA1060</t>
  </si>
  <si>
    <t>AC.BA1542</t>
  </si>
  <si>
    <t>CE19_BA1542</t>
  </si>
  <si>
    <t>AC.BA0080</t>
  </si>
  <si>
    <t>CE19_BA0080</t>
  </si>
  <si>
    <t>AC.3100109</t>
  </si>
  <si>
    <t>3100109</t>
  </si>
  <si>
    <t>AC.4510103</t>
  </si>
  <si>
    <t>4510103</t>
  </si>
  <si>
    <t>AC.3101606</t>
  </si>
  <si>
    <t>3101606</t>
  </si>
  <si>
    <t>AC.3100366</t>
  </si>
  <si>
    <t>3100366</t>
  </si>
  <si>
    <t>AC.3100517</t>
  </si>
  <si>
    <t>3100517</t>
  </si>
  <si>
    <t>AC.3101213</t>
  </si>
  <si>
    <t>3101213</t>
  </si>
  <si>
    <t>AC.3100132</t>
  </si>
  <si>
    <t>3100132</t>
  </si>
  <si>
    <t>AC.3100206</t>
  </si>
  <si>
    <t>3100206</t>
  </si>
  <si>
    <t>AC.4501315</t>
  </si>
  <si>
    <t>4501315</t>
  </si>
  <si>
    <t>AC.3101844</t>
  </si>
  <si>
    <t>3101844</t>
  </si>
  <si>
    <t>AC.4501224</t>
  </si>
  <si>
    <t>4501224</t>
  </si>
  <si>
    <t>AC.3100642</t>
  </si>
  <si>
    <t>3100642</t>
  </si>
  <si>
    <t>AC.BA2030</t>
  </si>
  <si>
    <t>CE19_BA2030</t>
  </si>
  <si>
    <t>AC.BA1660</t>
  </si>
  <si>
    <t>CE19_BA1660</t>
  </si>
  <si>
    <t>AC.BA0070</t>
  </si>
  <si>
    <t>CE19_BA0070</t>
  </si>
  <si>
    <t>AC.3101861</t>
  </si>
  <si>
    <t>3101861</t>
  </si>
  <si>
    <t>AC.3101531</t>
  </si>
  <si>
    <t>3101531</t>
  </si>
  <si>
    <t>AC.3100617</t>
  </si>
  <si>
    <t>3100617</t>
  </si>
  <si>
    <t>AC.3101843</t>
  </si>
  <si>
    <t>3101843</t>
  </si>
  <si>
    <t>AC.3101586</t>
  </si>
  <si>
    <t>3101586</t>
  </si>
  <si>
    <t>AC.3101505</t>
  </si>
  <si>
    <t>3101505</t>
  </si>
  <si>
    <t>AC.EA0440</t>
  </si>
  <si>
    <t>CE19_EA0440</t>
  </si>
  <si>
    <t>AC.AA0410</t>
  </si>
  <si>
    <t>CE19_AA0410</t>
  </si>
  <si>
    <t>AC.BA1490</t>
  </si>
  <si>
    <t>CE19_BA1490</t>
  </si>
  <si>
    <t>AC.BA2610</t>
  </si>
  <si>
    <t>CE19_BA2610</t>
  </si>
  <si>
    <t>AC.BA0500</t>
  </si>
  <si>
    <t>CE19_BA0500</t>
  </si>
  <si>
    <t>AC.AA0860</t>
  </si>
  <si>
    <t>CE19_AA0860</t>
  </si>
  <si>
    <t>AC.3100926</t>
  </si>
  <si>
    <t>3100926</t>
  </si>
  <si>
    <t>AC.3100429</t>
  </si>
  <si>
    <t>3100429</t>
  </si>
  <si>
    <t>AC.3100155</t>
  </si>
  <si>
    <t>3100155</t>
  </si>
  <si>
    <t>AC.3102131</t>
  </si>
  <si>
    <t>3102131</t>
  </si>
  <si>
    <t>AC.3101073</t>
  </si>
  <si>
    <t>3101073</t>
  </si>
  <si>
    <t>AC.3100330</t>
  </si>
  <si>
    <t>3100330</t>
  </si>
  <si>
    <t>AC.4500280</t>
  </si>
  <si>
    <t>4500280</t>
  </si>
  <si>
    <t>AC.3101553</t>
  </si>
  <si>
    <t>3101553</t>
  </si>
  <si>
    <t>AC.3100635</t>
  </si>
  <si>
    <t>3100635</t>
  </si>
  <si>
    <t>AC.3101822</t>
  </si>
  <si>
    <t>3101822</t>
  </si>
  <si>
    <t>AC.4550117</t>
  </si>
  <si>
    <t>4550117</t>
  </si>
  <si>
    <t>AC.4501206</t>
  </si>
  <si>
    <t>4501206</t>
  </si>
  <si>
    <t>AC.3101317</t>
  </si>
  <si>
    <t>3101317</t>
  </si>
  <si>
    <t>AC.4850115</t>
  </si>
  <si>
    <t>4850115</t>
  </si>
  <si>
    <t>AC.BA0850</t>
  </si>
  <si>
    <t>CE19_BA0850</t>
  </si>
  <si>
    <t>AC.3100455</t>
  </si>
  <si>
    <t>3100455</t>
  </si>
  <si>
    <t>AC.3101574</t>
  </si>
  <si>
    <t>3101574</t>
  </si>
  <si>
    <t>AC.3250420</t>
  </si>
  <si>
    <t>3250420</t>
  </si>
  <si>
    <t>AC.3250437</t>
  </si>
  <si>
    <t>3250437</t>
  </si>
  <si>
    <t>AC.4501310</t>
  </si>
  <si>
    <t>4501310</t>
  </si>
  <si>
    <t>AC.4500128</t>
  </si>
  <si>
    <t>4500128</t>
  </si>
  <si>
    <t>AC.EA0420</t>
  </si>
  <si>
    <t>CE19_EA0420</t>
  </si>
  <si>
    <t>AC.4550173</t>
  </si>
  <si>
    <t>4550173</t>
  </si>
  <si>
    <t>AC.3100459</t>
  </si>
  <si>
    <t>3100459</t>
  </si>
  <si>
    <t>AC.BA2810</t>
  </si>
  <si>
    <t>CE19_BA2810</t>
  </si>
  <si>
    <t>AC.YA0070</t>
  </si>
  <si>
    <t>CE19_YA0070</t>
  </si>
  <si>
    <t>AC.BA1341</t>
  </si>
  <si>
    <t>CE19_BA1341</t>
  </si>
  <si>
    <t>AC.3101214</t>
  </si>
  <si>
    <t>3101214</t>
  </si>
  <si>
    <t>AC.BA0270</t>
  </si>
  <si>
    <t>CE19_BA0270</t>
  </si>
  <si>
    <t>AC.3100930</t>
  </si>
  <si>
    <t>3100930</t>
  </si>
  <si>
    <t>AC.3100498</t>
  </si>
  <si>
    <t>3100498</t>
  </si>
  <si>
    <t>AC.3250444</t>
  </si>
  <si>
    <t>3250444</t>
  </si>
  <si>
    <t>AC.3100625</t>
  </si>
  <si>
    <t>3100625</t>
  </si>
  <si>
    <t>AC.4500112</t>
  </si>
  <si>
    <t>4500112</t>
  </si>
  <si>
    <t>AC.AA1040</t>
  </si>
  <si>
    <t>CE19_AA1040</t>
  </si>
  <si>
    <t>AC.YA0040</t>
  </si>
  <si>
    <t>CE19_YA0040</t>
  </si>
  <si>
    <t>AC.BA0601</t>
  </si>
  <si>
    <t>CE19_BA0601</t>
  </si>
  <si>
    <t>AC.BA0060</t>
  </si>
  <si>
    <t>CE19_BA0060</t>
  </si>
  <si>
    <t>AC.4850118</t>
  </si>
  <si>
    <t>4850118</t>
  </si>
  <si>
    <t>AC.4600202</t>
  </si>
  <si>
    <t>4600202</t>
  </si>
  <si>
    <t>AC.3100840</t>
  </si>
  <si>
    <t>3100840</t>
  </si>
  <si>
    <t>AC.3260123</t>
  </si>
  <si>
    <t>3260123</t>
  </si>
  <si>
    <t>AC.3150105</t>
  </si>
  <si>
    <t>3150105</t>
  </si>
  <si>
    <t>AC.4860107</t>
  </si>
  <si>
    <t>4860107</t>
  </si>
  <si>
    <t>AC.3100502</t>
  </si>
  <si>
    <t>3100502</t>
  </si>
  <si>
    <t>AC.4500157</t>
  </si>
  <si>
    <t>4500157</t>
  </si>
  <si>
    <t>AC.3101702</t>
  </si>
  <si>
    <t>3101702</t>
  </si>
  <si>
    <t>AC.EA0260</t>
  </si>
  <si>
    <t>CE19_EA0260</t>
  </si>
  <si>
    <t>AC.AA1030</t>
  </si>
  <si>
    <t>CE19_AA1030</t>
  </si>
  <si>
    <t>AC.BA2520</t>
  </si>
  <si>
    <t>CE19_BA2520</t>
  </si>
  <si>
    <t>AC.BA2680</t>
  </si>
  <si>
    <t>CE19_BA2680</t>
  </si>
  <si>
    <t>AC.BA2674</t>
  </si>
  <si>
    <t>CE19_BA2674</t>
  </si>
  <si>
    <t>AC.BA2750</t>
  </si>
  <si>
    <t>CE19_BA2750</t>
  </si>
  <si>
    <t>AC.AA0420</t>
  </si>
  <si>
    <t>CE19_AA0420</t>
  </si>
  <si>
    <t>AC.AA0470</t>
  </si>
  <si>
    <t>CE19_AA0470</t>
  </si>
  <si>
    <t>AC.AA0030</t>
  </si>
  <si>
    <t>CE19_AA0030</t>
  </si>
  <si>
    <t>AC.AA0831</t>
  </si>
  <si>
    <t>CE19_AA0831</t>
  </si>
  <si>
    <t>AC.AA0921</t>
  </si>
  <si>
    <t>CE19_AA0921</t>
  </si>
  <si>
    <t>AC.AA0900</t>
  </si>
  <si>
    <t>CE19_AA0900</t>
  </si>
  <si>
    <t>AC.BA0301</t>
  </si>
  <si>
    <t>CE19_BA0301</t>
  </si>
  <si>
    <t>AC.BA0570</t>
  </si>
  <si>
    <t>CE19_BA0570</t>
  </si>
  <si>
    <t>AC.BA0680</t>
  </si>
  <si>
    <t>CE19_BA0680</t>
  </si>
  <si>
    <t>AC.BA1260</t>
  </si>
  <si>
    <t>CE19_BA1260</t>
  </si>
  <si>
    <t>AC.BA1620</t>
  </si>
  <si>
    <t>CE19_BA1620</t>
  </si>
  <si>
    <t>AC.BA1900</t>
  </si>
  <si>
    <t>CE19_BA1900</t>
  </si>
  <si>
    <t>AC.BA2110</t>
  </si>
  <si>
    <t>CE19_BA2110</t>
  </si>
  <si>
    <t>AC.BA2480</t>
  </si>
  <si>
    <t>CE19_BA2480</t>
  </si>
  <si>
    <t>AC.BA1601</t>
  </si>
  <si>
    <t>CE19_BA1601</t>
  </si>
  <si>
    <t>AC.EA0230</t>
  </si>
  <si>
    <t>CE19_EA0230</t>
  </si>
  <si>
    <t>AC.EA0410</t>
  </si>
  <si>
    <t>CE19_EA0410</t>
  </si>
  <si>
    <t>AC.4850101</t>
  </si>
  <si>
    <t>4850101</t>
  </si>
  <si>
    <t>AC.4500334</t>
  </si>
  <si>
    <t>4500334</t>
  </si>
  <si>
    <t>AC.3100490</t>
  </si>
  <si>
    <t>3100490</t>
  </si>
  <si>
    <t>AC.4700329</t>
  </si>
  <si>
    <t>4700329</t>
  </si>
  <si>
    <t>AC.3101801</t>
  </si>
  <si>
    <t>3101801</t>
  </si>
  <si>
    <t>AC.3101519</t>
  </si>
  <si>
    <t>3101519</t>
  </si>
  <si>
    <t>AC.4501219</t>
  </si>
  <si>
    <t>4501219</t>
  </si>
  <si>
    <t>AC.4550353</t>
  </si>
  <si>
    <t>4550353</t>
  </si>
  <si>
    <t>AC.3501525</t>
  </si>
  <si>
    <t>3501525</t>
  </si>
  <si>
    <t>AC.3100390</t>
  </si>
  <si>
    <t>3100390</t>
  </si>
  <si>
    <t>AC.3100340</t>
  </si>
  <si>
    <t>3100340</t>
  </si>
  <si>
    <t>AC.4500305</t>
  </si>
  <si>
    <t>4500305</t>
  </si>
  <si>
    <t>AC.3101331</t>
  </si>
  <si>
    <t>3101331</t>
  </si>
  <si>
    <t>AC.3101223</t>
  </si>
  <si>
    <t>3101223</t>
  </si>
  <si>
    <t>AC.4500138</t>
  </si>
  <si>
    <t>4500138</t>
  </si>
  <si>
    <t>AC.4550172</t>
  </si>
  <si>
    <t>4550172</t>
  </si>
  <si>
    <t>AC.3250517</t>
  </si>
  <si>
    <t>3250517</t>
  </si>
  <si>
    <t>AC.3100405</t>
  </si>
  <si>
    <t>3100405</t>
  </si>
  <si>
    <t>AC.4500223</t>
  </si>
  <si>
    <t>4500223</t>
  </si>
  <si>
    <t>AC.4500774</t>
  </si>
  <si>
    <t>4500774</t>
  </si>
  <si>
    <t>AC.3100817</t>
  </si>
  <si>
    <t>3100817</t>
  </si>
  <si>
    <t>AC.3101522</t>
  </si>
  <si>
    <t>3101522</t>
  </si>
  <si>
    <t>AC.3101108</t>
  </si>
  <si>
    <t>3101108</t>
  </si>
  <si>
    <t>AC.3101607</t>
  </si>
  <si>
    <t>3101607</t>
  </si>
  <si>
    <t>AC.3101013</t>
  </si>
  <si>
    <t>3101013</t>
  </si>
  <si>
    <t>AC.4500274</t>
  </si>
  <si>
    <t>4500274</t>
  </si>
  <si>
    <t>AC.3101207</t>
  </si>
  <si>
    <t>3101207</t>
  </si>
  <si>
    <t>AC.3102124</t>
  </si>
  <si>
    <t>3102124</t>
  </si>
  <si>
    <t>AC.3100841</t>
  </si>
  <si>
    <t>3100841</t>
  </si>
  <si>
    <t>AC.3100387</t>
  </si>
  <si>
    <t>3100387</t>
  </si>
  <si>
    <t>AC.3100476</t>
  </si>
  <si>
    <t>3100476</t>
  </si>
  <si>
    <t>AC.4550158</t>
  </si>
  <si>
    <t>4550158</t>
  </si>
  <si>
    <t>AC.4860103</t>
  </si>
  <si>
    <t>4860103</t>
  </si>
  <si>
    <t>AC.3102107</t>
  </si>
  <si>
    <t>3102107</t>
  </si>
  <si>
    <t>AC.3100636</t>
  </si>
  <si>
    <t>3100636</t>
  </si>
  <si>
    <t>AC.3250419</t>
  </si>
  <si>
    <t>3250419</t>
  </si>
  <si>
    <t>AC.4501318</t>
  </si>
  <si>
    <t>4501318</t>
  </si>
  <si>
    <t>AC.3100492</t>
  </si>
  <si>
    <t>3100492</t>
  </si>
  <si>
    <t>AC.4500234</t>
  </si>
  <si>
    <t>4500234</t>
  </si>
  <si>
    <t>AC.4700330</t>
  </si>
  <si>
    <t>4700330</t>
  </si>
  <si>
    <t>AC.3101085</t>
  </si>
  <si>
    <t>3101085</t>
  </si>
  <si>
    <t>AC.4500326</t>
  </si>
  <si>
    <t>4500326</t>
  </si>
  <si>
    <t>AC.3101840</t>
  </si>
  <si>
    <t>3101840</t>
  </si>
  <si>
    <t>AC.3100740</t>
  </si>
  <si>
    <t>3100740</t>
  </si>
  <si>
    <t>AC.3250408</t>
  </si>
  <si>
    <t>3250408</t>
  </si>
  <si>
    <t>AC.4850103</t>
  </si>
  <si>
    <t>4850103</t>
  </si>
  <si>
    <t>AC.4500511</t>
  </si>
  <si>
    <t>4500511</t>
  </si>
  <si>
    <t>AC.3100365</t>
  </si>
  <si>
    <t>3100365</t>
  </si>
  <si>
    <t>AC.3300103</t>
  </si>
  <si>
    <t>3300103</t>
  </si>
  <si>
    <t>AC.3101003</t>
  </si>
  <si>
    <t>3101003</t>
  </si>
  <si>
    <t>AC.3260119</t>
  </si>
  <si>
    <t>3260119</t>
  </si>
  <si>
    <t>AC.3102105</t>
  </si>
  <si>
    <t>3102105</t>
  </si>
  <si>
    <t>AC.4600102</t>
  </si>
  <si>
    <t>4600102</t>
  </si>
  <si>
    <t>AC.4510113</t>
  </si>
  <si>
    <t>4510113</t>
  </si>
  <si>
    <t>AC.3102137</t>
  </si>
  <si>
    <t>3102137</t>
  </si>
  <si>
    <t>AC.4500142</t>
  </si>
  <si>
    <t>4500142</t>
  </si>
  <si>
    <t>AC.4510104</t>
  </si>
  <si>
    <t>4510104</t>
  </si>
  <si>
    <t>AC.3260125</t>
  </si>
  <si>
    <t>3260125</t>
  </si>
  <si>
    <t>AC.3100445</t>
  </si>
  <si>
    <t>3100445</t>
  </si>
  <si>
    <t>AC.3102125</t>
  </si>
  <si>
    <t>3102125</t>
  </si>
  <si>
    <t>AC.4500298</t>
  </si>
  <si>
    <t>4500298</t>
  </si>
  <si>
    <t>AC.3101814</t>
  </si>
  <si>
    <t>3101814</t>
  </si>
  <si>
    <t>AC.3101847</t>
  </si>
  <si>
    <t>3101847</t>
  </si>
  <si>
    <t>AC.3100386</t>
  </si>
  <si>
    <t>3100386</t>
  </si>
  <si>
    <t>AC.3101306</t>
  </si>
  <si>
    <t>3101306</t>
  </si>
  <si>
    <t>AC.3100510</t>
  </si>
  <si>
    <t>3100510</t>
  </si>
  <si>
    <t>AC.3260188</t>
  </si>
  <si>
    <t>3260188</t>
  </si>
  <si>
    <t>AC.3510104</t>
  </si>
  <si>
    <t>3510104</t>
  </si>
  <si>
    <t>AC.4860120</t>
  </si>
  <si>
    <t>4860120</t>
  </si>
  <si>
    <t>AC.3100117</t>
  </si>
  <si>
    <t>3100117</t>
  </si>
  <si>
    <t>AC.3100932</t>
  </si>
  <si>
    <t>3100932</t>
  </si>
  <si>
    <t>AC.3100472</t>
  </si>
  <si>
    <t>3100472</t>
  </si>
  <si>
    <t>AC.4700401</t>
  </si>
  <si>
    <t>4700401</t>
  </si>
  <si>
    <t>15329</t>
  </si>
  <si>
    <t>15419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</si>
</sst>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&quot;-&quot;??_);_(@_)"/>
    <numFmt numFmtId="165" formatCode="_-* #,##0.00_-;\-* #,##0.00_-;_-* \-??_-;_-@_-"/>
    <numFmt numFmtId="166" formatCode="_-* #,##0_-;\-* #,##0_-;_-* \-_-;_-@_-"/>
    <numFmt numFmtId="167" formatCode="_-&quot;€ &quot;* #,##0.00_-;&quot;-€ &quot;* #,##0.00_-;_-&quot;€ &quot;* \-??_-;_-@_-"/>
    <numFmt numFmtId="168" formatCode="#,##0.0_);\(#,##0.0\);&quot; - &quot;_);@_)"/>
    <numFmt numFmtId="169" formatCode="_(* #,##0.00_);_(* \(#,##0.00\);_(* \-??_);_(@_)"/>
    <numFmt numFmtId="170" formatCode="#,##0\ ;\-#,##0\ ;&quot; - &quot;;@\ "/>
  </numFmts>
  <fonts count="48">
    <font>
      <sz val="10"/>
      <name val="Arial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9"/>
      <color theme="1"/>
      <name val="Segoe U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2"/>
      <name val="Calibri"/>
      <family val="2"/>
    </font>
    <font>
      <sz val="10"/>
      <name val="Mangal"/>
      <family val="2"/>
    </font>
    <font>
      <sz val="11"/>
      <color indexed="52"/>
      <name val="Calibri"/>
      <family val="2"/>
    </font>
    <font>
      <sz val="11"/>
      <color indexed="12"/>
      <name val="Calibri"/>
      <family val="2"/>
    </font>
    <font>
      <b/>
      <sz val="11"/>
      <color indexed="9"/>
      <name val="Calibri"/>
      <family val="2"/>
    </font>
    <font>
      <u/>
      <sz val="11"/>
      <color indexed="12"/>
      <name val="Calibri"/>
      <family val="2"/>
    </font>
    <font>
      <i/>
      <sz val="11"/>
      <color indexed="23"/>
      <name val="Calibri"/>
      <family val="2"/>
    </font>
    <font>
      <sz val="10"/>
      <name val="Arial Narrow"/>
      <family val="2"/>
    </font>
    <font>
      <b/>
      <sz val="10"/>
      <color indexed="25"/>
      <name val="Arial Narrow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1"/>
      <color indexed="12"/>
      <name val="Arial"/>
      <family val="2"/>
    </font>
    <font>
      <sz val="11"/>
      <color indexed="62"/>
      <name val="Calibri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60"/>
      <name val="Calibri"/>
      <family val="2"/>
    </font>
    <font>
      <sz val="9"/>
      <name val="Univers 45 Light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9"/>
      <name val="Univers 45 Light"/>
    </font>
    <font>
      <sz val="8"/>
      <color rgb="FF120000"/>
      <name val="MS Sans Serif"/>
      <family val="2"/>
    </font>
    <font>
      <b/>
      <sz val="8"/>
      <color rgb="FFFF0000"/>
      <name val="MS Sans Serif"/>
      <family val="2"/>
    </font>
    <font>
      <sz val="8.25"/>
      <color rgb="FF000000"/>
      <name val="MS Sans Serif"/>
      <family val="2"/>
    </font>
    <font>
      <b/>
      <sz val="8.25"/>
      <color rgb="FF000000"/>
      <name val="MS Sans Serif"/>
      <family val="2"/>
    </font>
    <font>
      <sz val="8"/>
      <color theme="1"/>
      <name val="Calibri"/>
      <family val="2"/>
      <scheme val="minor"/>
    </font>
    <font>
      <b/>
      <sz val="8.25"/>
      <color rgb="FF010000"/>
      <name val="MS Sans Serif"/>
      <family val="2"/>
    </font>
    <font>
      <sz val="8.25"/>
      <color rgb="FF848484"/>
      <name val="MS Sans Serif"/>
      <family val="2"/>
    </font>
    <font>
      <b/>
      <sz val="8.25"/>
      <color rgb="FFC6C6C6"/>
      <name val="MS Sans Serif"/>
      <family val="2"/>
    </font>
    <font>
      <sz val="8.25"/>
      <color rgb="FFC6C6C6"/>
      <name val="MS Sans Serif"/>
      <family val="2"/>
    </font>
    <font>
      <sz val="8"/>
      <name val="Arial"/>
    </font>
    <font>
      <b/>
      <sz val="8.25"/>
      <color rgb="FF000000"/>
      <name val="MS Sans Serif"/>
    </font>
    <font>
      <b/>
      <sz val="10"/>
      <color indexed="1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8"/>
        <bgColor indexed="58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indexed="49"/>
        <bgColor indexed="40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2"/>
        <bgColor indexed="51"/>
      </patternFill>
    </fill>
    <fill>
      <patternFill patternType="solid">
        <fgColor indexed="53"/>
        <bgColor indexed="52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rgb="FFFFFFFF"/>
        <bgColor indexed="64"/>
      </patternFill>
    </fill>
    <fill>
      <patternFill patternType="solid">
        <fgColor rgb="FFC6FFC6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FFFFC6"/>
        <bgColor indexed="64"/>
      </patternFill>
    </fill>
    <fill>
      <patternFill patternType="solid">
        <fgColor rgb="FFC6C6C6"/>
        <bgColor indexed="64"/>
      </patternFill>
    </fill>
  </fills>
  <borders count="17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medium">
        <color indexed="4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2807">
    <xf numFmtId="0" fontId="0" fillId="0" borderId="0"/>
    <xf numFmtId="0" fontId="3" fillId="0" borderId="0"/>
    <xf numFmtId="0" fontId="4" fillId="0" borderId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7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6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6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9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6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0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6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6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6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6" fillId="1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6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6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6" fillId="1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6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6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9" fillId="16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10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3" borderId="3" applyNumberFormat="0" applyAlignment="0" applyProtection="0"/>
    <xf numFmtId="0" fontId="9" fillId="16" borderId="3" applyNumberFormat="0" applyAlignment="0" applyProtection="0"/>
    <xf numFmtId="0" fontId="11" fillId="0" borderId="4" applyNumberFormat="0" applyAlignment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3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3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4" fillId="25" borderId="6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26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7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0" fontId="4" fillId="0" borderId="0" applyNumberFormat="0" applyFill="0" applyBorder="0" applyAlignment="0" applyProtection="0"/>
    <xf numFmtId="167" fontId="11" fillId="0" borderId="0" applyFill="0" applyBorder="0" applyAlignment="0" applyProtection="0"/>
    <xf numFmtId="165" fontId="11" fillId="0" borderId="0" applyFill="0" applyBorder="0" applyAlignment="0" applyProtection="0"/>
    <xf numFmtId="167" fontId="4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167" fontId="11" fillId="0" borderId="0" applyFill="0" applyBorder="0" applyAlignment="0" applyProtection="0"/>
    <xf numFmtId="0" fontId="4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0" fontId="11" fillId="0" borderId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Protection="0">
      <alignment horizontal="center" vertical="top"/>
    </xf>
    <xf numFmtId="168" fontId="17" fillId="0" borderId="0" applyFill="0" applyBorder="0">
      <alignment horizontal="right" vertical="top"/>
    </xf>
    <xf numFmtId="168" fontId="17" fillId="0" borderId="0" applyFill="0" applyBorder="0">
      <alignment horizontal="right" vertical="top"/>
    </xf>
    <xf numFmtId="0" fontId="18" fillId="0" borderId="7">
      <alignment horizontal="right" wrapText="1"/>
    </xf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2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6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0" fontId="24" fillId="4" borderId="3" applyNumberFormat="0" applyAlignment="0" applyProtection="0"/>
    <xf numFmtId="38" fontId="25" fillId="0" borderId="0"/>
    <xf numFmtId="38" fontId="26" fillId="0" borderId="0"/>
    <xf numFmtId="38" fontId="27" fillId="0" borderId="0"/>
    <xf numFmtId="38" fontId="28" fillId="0" borderId="0"/>
    <xf numFmtId="0" fontId="29" fillId="0" borderId="0"/>
    <xf numFmtId="0" fontId="29" fillId="0" borderId="0"/>
    <xf numFmtId="0" fontId="12" fillId="0" borderId="5" applyNumberFormat="0" applyFill="0" applyAlignment="0" applyProtection="0"/>
    <xf numFmtId="164" fontId="4" fillId="0" borderId="0" applyFill="0" applyBorder="0" applyAlignment="0" applyProtection="0"/>
    <xf numFmtId="38" fontId="11" fillId="0" borderId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70" fontId="4" fillId="0" borderId="0" applyFill="0" applyBorder="0" applyAlignment="0" applyProtection="0"/>
    <xf numFmtId="170" fontId="4" fillId="0" borderId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9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5" fillId="0" borderId="0" applyFill="0" applyBorder="0" applyAlignment="0" applyProtection="0"/>
    <xf numFmtId="165" fontId="5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9" fontId="11" fillId="0" borderId="0" applyFill="0" applyBorder="0" applyAlignment="0" applyProtection="0"/>
    <xf numFmtId="169" fontId="11" fillId="0" borderId="0" applyFill="0" applyBorder="0" applyAlignment="0" applyProtection="0"/>
    <xf numFmtId="169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165" fontId="11" fillId="0" borderId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" fillId="0" borderId="0"/>
    <xf numFmtId="0" fontId="32" fillId="0" borderId="0"/>
    <xf numFmtId="0" fontId="33" fillId="0" borderId="0"/>
    <xf numFmtId="0" fontId="32" fillId="0" borderId="0"/>
    <xf numFmtId="0" fontId="5" fillId="0" borderId="0"/>
    <xf numFmtId="0" fontId="5" fillId="0" borderId="0"/>
    <xf numFmtId="0" fontId="33" fillId="0" borderId="0"/>
    <xf numFmtId="0" fontId="3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5" fillId="0" borderId="0"/>
    <xf numFmtId="0" fontId="4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2" xfId="0" applyBorder="1"/>
    <xf numFmtId="0" fontId="2" fillId="0" borderId="0" xfId="0" applyFont="1"/>
    <xf numFmtId="0" fontId="0" fillId="0" borderId="1" xfId="0" pivotButton="1" applyBorder="1"/>
    <xf numFmtId="0" fontId="0" fillId="0" borderId="11" xfId="0" applyBorder="1"/>
    <xf numFmtId="0" fontId="0" fillId="0" borderId="12" xfId="0" applyNumberFormat="1" applyBorder="1"/>
    <xf numFmtId="0" fontId="0" fillId="0" borderId="15" xfId="0" applyFill="1" applyBorder="1" applyAlignment="1"/>
    <xf numFmtId="0" fontId="0" fillId="0" borderId="16" xfId="0" applyFill="1" applyBorder="1" applyAlignment="1"/>
    <xf numFmtId="0" fontId="0" fillId="2" borderId="0" xfId="0" applyFill="1" applyProtection="1"/>
    <xf numFmtId="49" fontId="0" fillId="2" borderId="0" xfId="0" applyNumberFormat="1" applyFill="1" applyProtection="1"/>
    <xf numFmtId="4" fontId="38" fillId="2" borderId="13" xfId="0" quotePrefix="1" applyNumberFormat="1" applyFont="1" applyFill="1" applyBorder="1" applyProtection="1"/>
    <xf numFmtId="4" fontId="39" fillId="2" borderId="13" xfId="0" quotePrefix="1" applyNumberFormat="1" applyFont="1" applyFill="1" applyBorder="1" applyProtection="1"/>
    <xf numFmtId="0" fontId="40" fillId="0" borderId="0" xfId="0" applyFont="1" applyProtection="1"/>
    <xf numFmtId="0" fontId="0" fillId="0" borderId="0" xfId="0" quotePrefix="1" applyProtection="1"/>
    <xf numFmtId="0" fontId="40" fillId="0" borderId="0" xfId="0" quotePrefix="1" applyFont="1" applyProtection="1"/>
    <xf numFmtId="4" fontId="39" fillId="2" borderId="13" xfId="0" applyNumberFormat="1" applyFont="1" applyFill="1" applyBorder="1" applyProtection="1"/>
    <xf numFmtId="4" fontId="38" fillId="30" borderId="13" xfId="0" quotePrefix="1" applyNumberFormat="1" applyFont="1" applyFill="1" applyBorder="1" applyProtection="1"/>
    <xf numFmtId="4" fontId="41" fillId="2" borderId="13" xfId="0" applyNumberFormat="1" applyFont="1" applyFill="1" applyBorder="1" applyProtection="1"/>
    <xf numFmtId="4" fontId="42" fillId="30" borderId="13" xfId="0" quotePrefix="1" applyNumberFormat="1" applyFont="1" applyFill="1" applyBorder="1" applyProtection="1"/>
    <xf numFmtId="4" fontId="39" fillId="31" borderId="13" xfId="0" quotePrefix="1" applyNumberFormat="1" applyFont="1" applyFill="1" applyBorder="1" applyProtection="1"/>
    <xf numFmtId="4" fontId="43" fillId="32" borderId="13" xfId="0" quotePrefix="1" applyNumberFormat="1" applyFont="1" applyFill="1" applyBorder="1" applyProtection="1"/>
    <xf numFmtId="4" fontId="46" fillId="31" borderId="13" xfId="0" quotePrefix="1" applyNumberFormat="1" applyFont="1" applyFill="1" applyBorder="1" applyProtection="1"/>
    <xf numFmtId="4" fontId="44" fillId="32" borderId="13" xfId="0" quotePrefix="1" applyNumberFormat="1" applyFont="1" applyFill="1" applyBorder="1" applyProtection="1"/>
    <xf numFmtId="4" fontId="38" fillId="29" borderId="13" xfId="0" applyNumberFormat="1" applyFont="1" applyFill="1" applyBorder="1" applyProtection="1">
      <protection locked="0"/>
    </xf>
    <xf numFmtId="4" fontId="38" fillId="29" borderId="13" xfId="0" quotePrefix="1" applyNumberFormat="1" applyFont="1" applyFill="1" applyBorder="1" applyProtection="1">
      <protection locked="0"/>
    </xf>
    <xf numFmtId="0" fontId="36" fillId="2" borderId="0" xfId="0" applyFont="1" applyFill="1" applyAlignment="1" applyProtection="1">
      <alignment vertical="center" wrapText="1"/>
    </xf>
    <xf numFmtId="0" fontId="37" fillId="2" borderId="0" xfId="0" applyFont="1" applyFill="1" applyAlignment="1" applyProtection="1">
      <alignment vertical="center" wrapText="1"/>
    </xf>
    <xf numFmtId="0" fontId="39" fillId="2" borderId="13" xfId="0" quotePrefix="1" applyFont="1" applyFill="1" applyBorder="1" applyAlignment="1" applyProtection="1">
      <alignment vertical="center" wrapText="1"/>
    </xf>
    <xf numFmtId="0" fontId="38" fillId="28" borderId="13" xfId="0" quotePrefix="1" applyFont="1" applyFill="1" applyBorder="1" applyAlignment="1" applyProtection="1">
      <alignment vertical="center" wrapText="1"/>
    </xf>
    <xf numFmtId="0" fontId="38" fillId="30" borderId="13" xfId="0" quotePrefix="1" applyFont="1" applyFill="1" applyBorder="1" applyAlignment="1" applyProtection="1">
      <alignment vertical="center" wrapText="1"/>
    </xf>
    <xf numFmtId="0" fontId="39" fillId="28" borderId="13" xfId="0" quotePrefix="1" applyFont="1" applyFill="1" applyBorder="1" applyAlignment="1" applyProtection="1">
      <alignment vertical="center" wrapText="1"/>
    </xf>
    <xf numFmtId="0" fontId="39" fillId="31" borderId="13" xfId="0" quotePrefix="1" applyFont="1" applyFill="1" applyBorder="1" applyAlignment="1" applyProtection="1">
      <alignment vertical="center" wrapText="1"/>
    </xf>
    <xf numFmtId="0" fontId="0" fillId="2" borderId="0" xfId="0" applyFill="1" applyAlignment="1" applyProtection="1">
      <alignment vertical="center" wrapText="1"/>
    </xf>
    <xf numFmtId="0" fontId="0" fillId="2" borderId="0" xfId="0" applyFill="1" applyAlignment="1" applyProtection="1">
      <alignment vertical="center"/>
    </xf>
    <xf numFmtId="0" fontId="38" fillId="2" borderId="13" xfId="0" quotePrefix="1" applyFont="1" applyFill="1" applyBorder="1" applyAlignment="1" applyProtection="1">
      <alignment vertical="center"/>
    </xf>
    <xf numFmtId="0" fontId="39" fillId="2" borderId="13" xfId="0" quotePrefix="1" applyFont="1" applyFill="1" applyBorder="1" applyAlignment="1" applyProtection="1">
      <alignment vertical="center"/>
    </xf>
    <xf numFmtId="0" fontId="38" fillId="0" borderId="13" xfId="0" quotePrefix="1" applyFont="1" applyBorder="1" applyAlignment="1" applyProtection="1">
      <alignment vertical="center"/>
    </xf>
    <xf numFmtId="0" fontId="38" fillId="28" borderId="13" xfId="0" quotePrefix="1" applyFont="1" applyFill="1" applyBorder="1" applyAlignment="1" applyProtection="1">
      <alignment vertical="center"/>
    </xf>
    <xf numFmtId="0" fontId="39" fillId="2" borderId="13" xfId="0" applyFont="1" applyFill="1" applyBorder="1" applyAlignment="1" applyProtection="1">
      <alignment vertical="center"/>
    </xf>
    <xf numFmtId="0" fontId="38" fillId="30" borderId="13" xfId="0" quotePrefix="1" applyFont="1" applyFill="1" applyBorder="1" applyAlignment="1" applyProtection="1">
      <alignment vertical="center"/>
    </xf>
    <xf numFmtId="0" fontId="39" fillId="28" borderId="13" xfId="0" quotePrefix="1" applyFont="1" applyFill="1" applyBorder="1" applyAlignment="1" applyProtection="1">
      <alignment vertical="center"/>
    </xf>
    <xf numFmtId="0" fontId="39" fillId="31" borderId="13" xfId="0" quotePrefix="1" applyFont="1" applyFill="1" applyBorder="1" applyAlignment="1" applyProtection="1">
      <alignment vertical="center"/>
    </xf>
    <xf numFmtId="0" fontId="0" fillId="0" borderId="0" xfId="0" applyProtection="1"/>
    <xf numFmtId="0" fontId="0" fillId="0" borderId="0" xfId="0" applyAlignment="1" applyProtection="1">
      <alignment horizontal="right"/>
    </xf>
    <xf numFmtId="0" fontId="4" fillId="0" borderId="0" xfId="0" applyFont="1" applyProtection="1"/>
    <xf numFmtId="0" fontId="4" fillId="0" borderId="0" xfId="0" applyNumberFormat="1" applyFont="1" applyAlignment="1" applyProtection="1">
      <alignment horizontal="right"/>
    </xf>
    <xf numFmtId="22" fontId="0" fillId="0" borderId="15" xfId="0" applyNumberFormat="1" applyFill="1" applyBorder="1" applyAlignment="1"/>
    <xf numFmtId="22" fontId="0" fillId="0" borderId="16" xfId="0" applyNumberFormat="1" applyFill="1" applyBorder="1" applyAlignment="1"/>
    <xf numFmtId="0" fontId="47" fillId="0" borderId="14" xfId="0" applyFont="1" applyFill="1" applyBorder="1" applyAlignment="1">
      <alignment horizontal="center"/>
    </xf>
    <xf numFmtId="4" fontId="39" fillId="2" borderId="13" xfId="0" quotePrefix="1" applyNumberFormat="1" applyFont="1" applyFill="1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</cellXfs>
  <cellStyles count="2807">
    <cellStyle name="20% - Accent1" xfId="3"/>
    <cellStyle name="20% - Accent1 2" xfId="4"/>
    <cellStyle name="20% - Accent2" xfId="5"/>
    <cellStyle name="20% - Accent2 2" xfId="6"/>
    <cellStyle name="20% - Accent3" xfId="7"/>
    <cellStyle name="20% - Accent3 2" xfId="8"/>
    <cellStyle name="20% - Accent4" xfId="9"/>
    <cellStyle name="20% - Accent4 2" xfId="10"/>
    <cellStyle name="20% - Accent5" xfId="11"/>
    <cellStyle name="20% - Accent5 2" xfId="12"/>
    <cellStyle name="20% - Accent6" xfId="13"/>
    <cellStyle name="20% - Accent6 2" xfId="14"/>
    <cellStyle name="20% - Colore 1 10" xfId="16"/>
    <cellStyle name="20% - Colore 1 11" xfId="17"/>
    <cellStyle name="20% - Colore 1 12" xfId="18"/>
    <cellStyle name="20% - Colore 1 13" xfId="19"/>
    <cellStyle name="20% - Colore 1 14" xfId="20"/>
    <cellStyle name="20% - Colore 1 15" xfId="21"/>
    <cellStyle name="20% - Colore 1 16" xfId="22"/>
    <cellStyle name="20% - Colore 1 17" xfId="23"/>
    <cellStyle name="20% - Colore 1 18" xfId="24"/>
    <cellStyle name="20% - Colore 1 19" xfId="25"/>
    <cellStyle name="20% - Colore 1 2" xfId="26"/>
    <cellStyle name="20% - Colore 1 2 2" xfId="27"/>
    <cellStyle name="20% - Colore 1 20" xfId="28"/>
    <cellStyle name="20% - Colore 1 21" xfId="29"/>
    <cellStyle name="20% - Colore 1 22" xfId="30"/>
    <cellStyle name="20% - Colore 1 23" xfId="31"/>
    <cellStyle name="20% - Colore 1 24" xfId="15"/>
    <cellStyle name="20% - Colore 1 3" xfId="32"/>
    <cellStyle name="20% - Colore 1 3 2" xfId="33"/>
    <cellStyle name="20% - Colore 1 4" xfId="34"/>
    <cellStyle name="20% - Colore 1 4 2" xfId="35"/>
    <cellStyle name="20% - Colore 1 5" xfId="36"/>
    <cellStyle name="20% - Colore 1 5 2" xfId="37"/>
    <cellStyle name="20% - Colore 1 6" xfId="38"/>
    <cellStyle name="20% - Colore 1 7" xfId="39"/>
    <cellStyle name="20% - Colore 1 8" xfId="40"/>
    <cellStyle name="20% - Colore 1 9" xfId="41"/>
    <cellStyle name="20% - Colore 2 10" xfId="43"/>
    <cellStyle name="20% - Colore 2 11" xfId="44"/>
    <cellStyle name="20% - Colore 2 12" xfId="45"/>
    <cellStyle name="20% - Colore 2 13" xfId="46"/>
    <cellStyle name="20% - Colore 2 14" xfId="47"/>
    <cellStyle name="20% - Colore 2 15" xfId="48"/>
    <cellStyle name="20% - Colore 2 16" xfId="49"/>
    <cellStyle name="20% - Colore 2 17" xfId="50"/>
    <cellStyle name="20% - Colore 2 18" xfId="51"/>
    <cellStyle name="20% - Colore 2 19" xfId="52"/>
    <cellStyle name="20% - Colore 2 2" xfId="53"/>
    <cellStyle name="20% - Colore 2 2 2" xfId="54"/>
    <cellStyle name="20% - Colore 2 20" xfId="55"/>
    <cellStyle name="20% - Colore 2 21" xfId="56"/>
    <cellStyle name="20% - Colore 2 22" xfId="57"/>
    <cellStyle name="20% - Colore 2 23" xfId="58"/>
    <cellStyle name="20% - Colore 2 24" xfId="42"/>
    <cellStyle name="20% - Colore 2 3" xfId="59"/>
    <cellStyle name="20% - Colore 2 3 2" xfId="60"/>
    <cellStyle name="20% - Colore 2 4" xfId="61"/>
    <cellStyle name="20% - Colore 2 4 2" xfId="62"/>
    <cellStyle name="20% - Colore 2 5" xfId="63"/>
    <cellStyle name="20% - Colore 2 5 2" xfId="64"/>
    <cellStyle name="20% - Colore 2 6" xfId="65"/>
    <cellStyle name="20% - Colore 2 7" xfId="66"/>
    <cellStyle name="20% - Colore 2 8" xfId="67"/>
    <cellStyle name="20% - Colore 2 9" xfId="68"/>
    <cellStyle name="20% - Colore 3 10" xfId="70"/>
    <cellStyle name="20% - Colore 3 11" xfId="71"/>
    <cellStyle name="20% - Colore 3 12" xfId="72"/>
    <cellStyle name="20% - Colore 3 13" xfId="73"/>
    <cellStyle name="20% - Colore 3 14" xfId="74"/>
    <cellStyle name="20% - Colore 3 15" xfId="75"/>
    <cellStyle name="20% - Colore 3 16" xfId="76"/>
    <cellStyle name="20% - Colore 3 17" xfId="77"/>
    <cellStyle name="20% - Colore 3 18" xfId="78"/>
    <cellStyle name="20% - Colore 3 19" xfId="79"/>
    <cellStyle name="20% - Colore 3 2" xfId="80"/>
    <cellStyle name="20% - Colore 3 2 2" xfId="81"/>
    <cellStyle name="20% - Colore 3 20" xfId="82"/>
    <cellStyle name="20% - Colore 3 21" xfId="83"/>
    <cellStyle name="20% - Colore 3 22" xfId="84"/>
    <cellStyle name="20% - Colore 3 23" xfId="85"/>
    <cellStyle name="20% - Colore 3 24" xfId="69"/>
    <cellStyle name="20% - Colore 3 3" xfId="86"/>
    <cellStyle name="20% - Colore 3 3 2" xfId="87"/>
    <cellStyle name="20% - Colore 3 4" xfId="88"/>
    <cellStyle name="20% - Colore 3 4 2" xfId="89"/>
    <cellStyle name="20% - Colore 3 5" xfId="90"/>
    <cellStyle name="20% - Colore 3 5 2" xfId="91"/>
    <cellStyle name="20% - Colore 3 6" xfId="92"/>
    <cellStyle name="20% - Colore 3 7" xfId="93"/>
    <cellStyle name="20% - Colore 3 8" xfId="94"/>
    <cellStyle name="20% - Colore 3 9" xfId="95"/>
    <cellStyle name="20% - Colore 4 10" xfId="97"/>
    <cellStyle name="20% - Colore 4 11" xfId="98"/>
    <cellStyle name="20% - Colore 4 12" xfId="99"/>
    <cellStyle name="20% - Colore 4 13" xfId="100"/>
    <cellStyle name="20% - Colore 4 14" xfId="101"/>
    <cellStyle name="20% - Colore 4 15" xfId="102"/>
    <cellStyle name="20% - Colore 4 16" xfId="103"/>
    <cellStyle name="20% - Colore 4 17" xfId="104"/>
    <cellStyle name="20% - Colore 4 18" xfId="105"/>
    <cellStyle name="20% - Colore 4 19" xfId="106"/>
    <cellStyle name="20% - Colore 4 2" xfId="107"/>
    <cellStyle name="20% - Colore 4 2 2" xfId="108"/>
    <cellStyle name="20% - Colore 4 20" xfId="109"/>
    <cellStyle name="20% - Colore 4 21" xfId="110"/>
    <cellStyle name="20% - Colore 4 22" xfId="111"/>
    <cellStyle name="20% - Colore 4 23" xfId="112"/>
    <cellStyle name="20% - Colore 4 24" xfId="96"/>
    <cellStyle name="20% - Colore 4 3" xfId="113"/>
    <cellStyle name="20% - Colore 4 3 2" xfId="114"/>
    <cellStyle name="20% - Colore 4 4" xfId="115"/>
    <cellStyle name="20% - Colore 4 4 2" xfId="116"/>
    <cellStyle name="20% - Colore 4 5" xfId="117"/>
    <cellStyle name="20% - Colore 4 5 2" xfId="118"/>
    <cellStyle name="20% - Colore 4 6" xfId="119"/>
    <cellStyle name="20% - Colore 4 7" xfId="120"/>
    <cellStyle name="20% - Colore 4 8" xfId="121"/>
    <cellStyle name="20% - Colore 4 9" xfId="122"/>
    <cellStyle name="20% - Colore 5 10" xfId="124"/>
    <cellStyle name="20% - Colore 5 11" xfId="125"/>
    <cellStyle name="20% - Colore 5 12" xfId="126"/>
    <cellStyle name="20% - Colore 5 13" xfId="127"/>
    <cellStyle name="20% - Colore 5 14" xfId="128"/>
    <cellStyle name="20% - Colore 5 15" xfId="129"/>
    <cellStyle name="20% - Colore 5 16" xfId="130"/>
    <cellStyle name="20% - Colore 5 17" xfId="131"/>
    <cellStyle name="20% - Colore 5 18" xfId="132"/>
    <cellStyle name="20% - Colore 5 19" xfId="133"/>
    <cellStyle name="20% - Colore 5 2" xfId="134"/>
    <cellStyle name="20% - Colore 5 2 2" xfId="135"/>
    <cellStyle name="20% - Colore 5 20" xfId="136"/>
    <cellStyle name="20% - Colore 5 21" xfId="137"/>
    <cellStyle name="20% - Colore 5 22" xfId="138"/>
    <cellStyle name="20% - Colore 5 23" xfId="139"/>
    <cellStyle name="20% - Colore 5 24" xfId="123"/>
    <cellStyle name="20% - Colore 5 3" xfId="140"/>
    <cellStyle name="20% - Colore 5 3 2" xfId="141"/>
    <cellStyle name="20% - Colore 5 4" xfId="142"/>
    <cellStyle name="20% - Colore 5 4 2" xfId="143"/>
    <cellStyle name="20% - Colore 5 5" xfId="144"/>
    <cellStyle name="20% - Colore 5 5 2" xfId="145"/>
    <cellStyle name="20% - Colore 5 6" xfId="146"/>
    <cellStyle name="20% - Colore 5 7" xfId="147"/>
    <cellStyle name="20% - Colore 5 8" xfId="148"/>
    <cellStyle name="20% - Colore 5 9" xfId="149"/>
    <cellStyle name="20% - Colore 6 10" xfId="151"/>
    <cellStyle name="20% - Colore 6 11" xfId="152"/>
    <cellStyle name="20% - Colore 6 12" xfId="153"/>
    <cellStyle name="20% - Colore 6 13" xfId="154"/>
    <cellStyle name="20% - Colore 6 14" xfId="155"/>
    <cellStyle name="20% - Colore 6 15" xfId="156"/>
    <cellStyle name="20% - Colore 6 16" xfId="157"/>
    <cellStyle name="20% - Colore 6 17" xfId="158"/>
    <cellStyle name="20% - Colore 6 18" xfId="159"/>
    <cellStyle name="20% - Colore 6 19" xfId="160"/>
    <cellStyle name="20% - Colore 6 2" xfId="161"/>
    <cellStyle name="20% - Colore 6 2 2" xfId="162"/>
    <cellStyle name="20% - Colore 6 20" xfId="163"/>
    <cellStyle name="20% - Colore 6 21" xfId="164"/>
    <cellStyle name="20% - Colore 6 22" xfId="165"/>
    <cellStyle name="20% - Colore 6 23" xfId="166"/>
    <cellStyle name="20% - Colore 6 24" xfId="150"/>
    <cellStyle name="20% - Colore 6 3" xfId="167"/>
    <cellStyle name="20% - Colore 6 3 2" xfId="168"/>
    <cellStyle name="20% - Colore 6 4" xfId="169"/>
    <cellStyle name="20% - Colore 6 4 2" xfId="170"/>
    <cellStyle name="20% - Colore 6 5" xfId="171"/>
    <cellStyle name="20% - Colore 6 5 2" xfId="172"/>
    <cellStyle name="20% - Colore 6 6" xfId="173"/>
    <cellStyle name="20% - Colore 6 7" xfId="174"/>
    <cellStyle name="20% - Colore 6 8" xfId="175"/>
    <cellStyle name="20% - Colore 6 9" xfId="176"/>
    <cellStyle name="40% - Accent1" xfId="177"/>
    <cellStyle name="40% - Accent1 2" xfId="178"/>
    <cellStyle name="40% - Accent2" xfId="179"/>
    <cellStyle name="40% - Accent2 2" xfId="180"/>
    <cellStyle name="40% - Accent3" xfId="181"/>
    <cellStyle name="40% - Accent3 2" xfId="182"/>
    <cellStyle name="40% - Accent4" xfId="183"/>
    <cellStyle name="40% - Accent4 2" xfId="184"/>
    <cellStyle name="40% - Accent5" xfId="185"/>
    <cellStyle name="40% - Accent5 2" xfId="186"/>
    <cellStyle name="40% - Accent6" xfId="187"/>
    <cellStyle name="40% - Accent6 2" xfId="188"/>
    <cellStyle name="40% - Colore 1 10" xfId="190"/>
    <cellStyle name="40% - Colore 1 11" xfId="191"/>
    <cellStyle name="40% - Colore 1 12" xfId="192"/>
    <cellStyle name="40% - Colore 1 13" xfId="193"/>
    <cellStyle name="40% - Colore 1 14" xfId="194"/>
    <cellStyle name="40% - Colore 1 15" xfId="195"/>
    <cellStyle name="40% - Colore 1 16" xfId="196"/>
    <cellStyle name="40% - Colore 1 17" xfId="197"/>
    <cellStyle name="40% - Colore 1 18" xfId="198"/>
    <cellStyle name="40% - Colore 1 19" xfId="199"/>
    <cellStyle name="40% - Colore 1 2" xfId="200"/>
    <cellStyle name="40% - Colore 1 2 2" xfId="201"/>
    <cellStyle name="40% - Colore 1 20" xfId="202"/>
    <cellStyle name="40% - Colore 1 21" xfId="203"/>
    <cellStyle name="40% - Colore 1 22" xfId="204"/>
    <cellStyle name="40% - Colore 1 23" xfId="205"/>
    <cellStyle name="40% - Colore 1 24" xfId="189"/>
    <cellStyle name="40% - Colore 1 3" xfId="206"/>
    <cellStyle name="40% - Colore 1 3 2" xfId="207"/>
    <cellStyle name="40% - Colore 1 4" xfId="208"/>
    <cellStyle name="40% - Colore 1 4 2" xfId="209"/>
    <cellStyle name="40% - Colore 1 5" xfId="210"/>
    <cellStyle name="40% - Colore 1 5 2" xfId="211"/>
    <cellStyle name="40% - Colore 1 6" xfId="212"/>
    <cellStyle name="40% - Colore 1 7" xfId="213"/>
    <cellStyle name="40% - Colore 1 8" xfId="214"/>
    <cellStyle name="40% - Colore 1 9" xfId="215"/>
    <cellStyle name="40% - Colore 2 10" xfId="217"/>
    <cellStyle name="40% - Colore 2 11" xfId="218"/>
    <cellStyle name="40% - Colore 2 12" xfId="219"/>
    <cellStyle name="40% - Colore 2 13" xfId="220"/>
    <cellStyle name="40% - Colore 2 14" xfId="221"/>
    <cellStyle name="40% - Colore 2 15" xfId="222"/>
    <cellStyle name="40% - Colore 2 16" xfId="223"/>
    <cellStyle name="40% - Colore 2 17" xfId="224"/>
    <cellStyle name="40% - Colore 2 18" xfId="225"/>
    <cellStyle name="40% - Colore 2 19" xfId="226"/>
    <cellStyle name="40% - Colore 2 2" xfId="227"/>
    <cellStyle name="40% - Colore 2 2 2" xfId="228"/>
    <cellStyle name="40% - Colore 2 20" xfId="229"/>
    <cellStyle name="40% - Colore 2 21" xfId="230"/>
    <cellStyle name="40% - Colore 2 22" xfId="231"/>
    <cellStyle name="40% - Colore 2 23" xfId="232"/>
    <cellStyle name="40% - Colore 2 24" xfId="216"/>
    <cellStyle name="40% - Colore 2 3" xfId="233"/>
    <cellStyle name="40% - Colore 2 3 2" xfId="234"/>
    <cellStyle name="40% - Colore 2 4" xfId="235"/>
    <cellStyle name="40% - Colore 2 4 2" xfId="236"/>
    <cellStyle name="40% - Colore 2 5" xfId="237"/>
    <cellStyle name="40% - Colore 2 5 2" xfId="238"/>
    <cellStyle name="40% - Colore 2 6" xfId="239"/>
    <cellStyle name="40% - Colore 2 7" xfId="240"/>
    <cellStyle name="40% - Colore 2 8" xfId="241"/>
    <cellStyle name="40% - Colore 2 9" xfId="242"/>
    <cellStyle name="40% - Colore 3 10" xfId="244"/>
    <cellStyle name="40% - Colore 3 11" xfId="245"/>
    <cellStyle name="40% - Colore 3 12" xfId="246"/>
    <cellStyle name="40% - Colore 3 13" xfId="247"/>
    <cellStyle name="40% - Colore 3 14" xfId="248"/>
    <cellStyle name="40% - Colore 3 15" xfId="249"/>
    <cellStyle name="40% - Colore 3 16" xfId="250"/>
    <cellStyle name="40% - Colore 3 17" xfId="251"/>
    <cellStyle name="40% - Colore 3 18" xfId="252"/>
    <cellStyle name="40% - Colore 3 19" xfId="253"/>
    <cellStyle name="40% - Colore 3 2" xfId="254"/>
    <cellStyle name="40% - Colore 3 2 2" xfId="255"/>
    <cellStyle name="40% - Colore 3 20" xfId="256"/>
    <cellStyle name="40% - Colore 3 21" xfId="257"/>
    <cellStyle name="40% - Colore 3 22" xfId="258"/>
    <cellStyle name="40% - Colore 3 23" xfId="259"/>
    <cellStyle name="40% - Colore 3 24" xfId="243"/>
    <cellStyle name="40% - Colore 3 3" xfId="260"/>
    <cellStyle name="40% - Colore 3 3 2" xfId="261"/>
    <cellStyle name="40% - Colore 3 4" xfId="262"/>
    <cellStyle name="40% - Colore 3 4 2" xfId="263"/>
    <cellStyle name="40% - Colore 3 5" xfId="264"/>
    <cellStyle name="40% - Colore 3 5 2" xfId="265"/>
    <cellStyle name="40% - Colore 3 6" xfId="266"/>
    <cellStyle name="40% - Colore 3 7" xfId="267"/>
    <cellStyle name="40% - Colore 3 8" xfId="268"/>
    <cellStyle name="40% - Colore 3 9" xfId="269"/>
    <cellStyle name="40% - Colore 4 10" xfId="271"/>
    <cellStyle name="40% - Colore 4 11" xfId="272"/>
    <cellStyle name="40% - Colore 4 12" xfId="273"/>
    <cellStyle name="40% - Colore 4 13" xfId="274"/>
    <cellStyle name="40% - Colore 4 14" xfId="275"/>
    <cellStyle name="40% - Colore 4 15" xfId="276"/>
    <cellStyle name="40% - Colore 4 16" xfId="277"/>
    <cellStyle name="40% - Colore 4 17" xfId="278"/>
    <cellStyle name="40% - Colore 4 18" xfId="279"/>
    <cellStyle name="40% - Colore 4 19" xfId="280"/>
    <cellStyle name="40% - Colore 4 2" xfId="281"/>
    <cellStyle name="40% - Colore 4 2 2" xfId="282"/>
    <cellStyle name="40% - Colore 4 20" xfId="283"/>
    <cellStyle name="40% - Colore 4 21" xfId="284"/>
    <cellStyle name="40% - Colore 4 22" xfId="285"/>
    <cellStyle name="40% - Colore 4 23" xfId="286"/>
    <cellStyle name="40% - Colore 4 24" xfId="270"/>
    <cellStyle name="40% - Colore 4 3" xfId="287"/>
    <cellStyle name="40% - Colore 4 3 2" xfId="288"/>
    <cellStyle name="40% - Colore 4 4" xfId="289"/>
    <cellStyle name="40% - Colore 4 4 2" xfId="290"/>
    <cellStyle name="40% - Colore 4 5" xfId="291"/>
    <cellStyle name="40% - Colore 4 5 2" xfId="292"/>
    <cellStyle name="40% - Colore 4 6" xfId="293"/>
    <cellStyle name="40% - Colore 4 7" xfId="294"/>
    <cellStyle name="40% - Colore 4 8" xfId="295"/>
    <cellStyle name="40% - Colore 4 9" xfId="296"/>
    <cellStyle name="40% - Colore 5 10" xfId="298"/>
    <cellStyle name="40% - Colore 5 11" xfId="299"/>
    <cellStyle name="40% - Colore 5 12" xfId="300"/>
    <cellStyle name="40% - Colore 5 13" xfId="301"/>
    <cellStyle name="40% - Colore 5 14" xfId="302"/>
    <cellStyle name="40% - Colore 5 15" xfId="303"/>
    <cellStyle name="40% - Colore 5 16" xfId="304"/>
    <cellStyle name="40% - Colore 5 17" xfId="305"/>
    <cellStyle name="40% - Colore 5 18" xfId="306"/>
    <cellStyle name="40% - Colore 5 19" xfId="307"/>
    <cellStyle name="40% - Colore 5 2" xfId="308"/>
    <cellStyle name="40% - Colore 5 2 2" xfId="309"/>
    <cellStyle name="40% - Colore 5 20" xfId="310"/>
    <cellStyle name="40% - Colore 5 21" xfId="311"/>
    <cellStyle name="40% - Colore 5 22" xfId="312"/>
    <cellStyle name="40% - Colore 5 23" xfId="313"/>
    <cellStyle name="40% - Colore 5 24" xfId="297"/>
    <cellStyle name="40% - Colore 5 3" xfId="314"/>
    <cellStyle name="40% - Colore 5 3 2" xfId="315"/>
    <cellStyle name="40% - Colore 5 4" xfId="316"/>
    <cellStyle name="40% - Colore 5 4 2" xfId="317"/>
    <cellStyle name="40% - Colore 5 5" xfId="318"/>
    <cellStyle name="40% - Colore 5 5 2" xfId="319"/>
    <cellStyle name="40% - Colore 5 6" xfId="320"/>
    <cellStyle name="40% - Colore 5 7" xfId="321"/>
    <cellStyle name="40% - Colore 5 8" xfId="322"/>
    <cellStyle name="40% - Colore 5 9" xfId="323"/>
    <cellStyle name="40% - Colore 6 10" xfId="325"/>
    <cellStyle name="40% - Colore 6 11" xfId="326"/>
    <cellStyle name="40% - Colore 6 12" xfId="327"/>
    <cellStyle name="40% - Colore 6 13" xfId="328"/>
    <cellStyle name="40% - Colore 6 14" xfId="329"/>
    <cellStyle name="40% - Colore 6 15" xfId="330"/>
    <cellStyle name="40% - Colore 6 16" xfId="331"/>
    <cellStyle name="40% - Colore 6 17" xfId="332"/>
    <cellStyle name="40% - Colore 6 18" xfId="333"/>
    <cellStyle name="40% - Colore 6 19" xfId="334"/>
    <cellStyle name="40% - Colore 6 2" xfId="335"/>
    <cellStyle name="40% - Colore 6 2 2" xfId="336"/>
    <cellStyle name="40% - Colore 6 20" xfId="337"/>
    <cellStyle name="40% - Colore 6 21" xfId="338"/>
    <cellStyle name="40% - Colore 6 22" xfId="339"/>
    <cellStyle name="40% - Colore 6 23" xfId="340"/>
    <cellStyle name="40% - Colore 6 24" xfId="324"/>
    <cellStyle name="40% - Colore 6 3" xfId="341"/>
    <cellStyle name="40% - Colore 6 3 2" xfId="342"/>
    <cellStyle name="40% - Colore 6 4" xfId="343"/>
    <cellStyle name="40% - Colore 6 4 2" xfId="344"/>
    <cellStyle name="40% - Colore 6 5" xfId="345"/>
    <cellStyle name="40% - Colore 6 5 2" xfId="346"/>
    <cellStyle name="40% - Colore 6 6" xfId="347"/>
    <cellStyle name="40% - Colore 6 7" xfId="348"/>
    <cellStyle name="40% - Colore 6 8" xfId="349"/>
    <cellStyle name="40% - Colore 6 9" xfId="350"/>
    <cellStyle name="60% - Accent1" xfId="351"/>
    <cellStyle name="60% - Accent1 2" xfId="352"/>
    <cellStyle name="60% - Accent2" xfId="353"/>
    <cellStyle name="60% - Accent2 2" xfId="354"/>
    <cellStyle name="60% - Accent3" xfId="355"/>
    <cellStyle name="60% - Accent3 2" xfId="356"/>
    <cellStyle name="60% - Accent4" xfId="357"/>
    <cellStyle name="60% - Accent4 2" xfId="358"/>
    <cellStyle name="60% - Accent5" xfId="359"/>
    <cellStyle name="60% - Accent5 2" xfId="360"/>
    <cellStyle name="60% - Accent6" xfId="361"/>
    <cellStyle name="60% - Accent6 2" xfId="362"/>
    <cellStyle name="60% - Colore 1 10" xfId="364"/>
    <cellStyle name="60% - Colore 1 11" xfId="365"/>
    <cellStyle name="60% - Colore 1 12" xfId="366"/>
    <cellStyle name="60% - Colore 1 13" xfId="367"/>
    <cellStyle name="60% - Colore 1 14" xfId="368"/>
    <cellStyle name="60% - Colore 1 15" xfId="369"/>
    <cellStyle name="60% - Colore 1 16" xfId="370"/>
    <cellStyle name="60% - Colore 1 17" xfId="371"/>
    <cellStyle name="60% - Colore 1 18" xfId="372"/>
    <cellStyle name="60% - Colore 1 19" xfId="373"/>
    <cellStyle name="60% - Colore 1 2" xfId="374"/>
    <cellStyle name="60% - Colore 1 2 2" xfId="375"/>
    <cellStyle name="60% - Colore 1 20" xfId="376"/>
    <cellStyle name="60% - Colore 1 21" xfId="377"/>
    <cellStyle name="60% - Colore 1 22" xfId="378"/>
    <cellStyle name="60% - Colore 1 23" xfId="379"/>
    <cellStyle name="60% - Colore 1 24" xfId="363"/>
    <cellStyle name="60% - Colore 1 3" xfId="380"/>
    <cellStyle name="60% - Colore 1 3 2" xfId="381"/>
    <cellStyle name="60% - Colore 1 4" xfId="382"/>
    <cellStyle name="60% - Colore 1 4 2" xfId="383"/>
    <cellStyle name="60% - Colore 1 5" xfId="384"/>
    <cellStyle name="60% - Colore 1 5 2" xfId="385"/>
    <cellStyle name="60% - Colore 1 6" xfId="386"/>
    <cellStyle name="60% - Colore 1 7" xfId="387"/>
    <cellStyle name="60% - Colore 1 8" xfId="388"/>
    <cellStyle name="60% - Colore 1 9" xfId="389"/>
    <cellStyle name="60% - Colore 2 10" xfId="391"/>
    <cellStyle name="60% - Colore 2 11" xfId="392"/>
    <cellStyle name="60% - Colore 2 12" xfId="393"/>
    <cellStyle name="60% - Colore 2 13" xfId="394"/>
    <cellStyle name="60% - Colore 2 14" xfId="395"/>
    <cellStyle name="60% - Colore 2 15" xfId="396"/>
    <cellStyle name="60% - Colore 2 16" xfId="397"/>
    <cellStyle name="60% - Colore 2 17" xfId="398"/>
    <cellStyle name="60% - Colore 2 18" xfId="399"/>
    <cellStyle name="60% - Colore 2 19" xfId="400"/>
    <cellStyle name="60% - Colore 2 2" xfId="401"/>
    <cellStyle name="60% - Colore 2 2 2" xfId="402"/>
    <cellStyle name="60% - Colore 2 20" xfId="403"/>
    <cellStyle name="60% - Colore 2 21" xfId="404"/>
    <cellStyle name="60% - Colore 2 22" xfId="405"/>
    <cellStyle name="60% - Colore 2 23" xfId="406"/>
    <cellStyle name="60% - Colore 2 24" xfId="390"/>
    <cellStyle name="60% - Colore 2 3" xfId="407"/>
    <cellStyle name="60% - Colore 2 3 2" xfId="408"/>
    <cellStyle name="60% - Colore 2 4" xfId="409"/>
    <cellStyle name="60% - Colore 2 4 2" xfId="410"/>
    <cellStyle name="60% - Colore 2 5" xfId="411"/>
    <cellStyle name="60% - Colore 2 5 2" xfId="412"/>
    <cellStyle name="60% - Colore 2 6" xfId="413"/>
    <cellStyle name="60% - Colore 2 7" xfId="414"/>
    <cellStyle name="60% - Colore 2 8" xfId="415"/>
    <cellStyle name="60% - Colore 2 9" xfId="416"/>
    <cellStyle name="60% - Colore 3 10" xfId="418"/>
    <cellStyle name="60% - Colore 3 11" xfId="419"/>
    <cellStyle name="60% - Colore 3 12" xfId="420"/>
    <cellStyle name="60% - Colore 3 13" xfId="421"/>
    <cellStyle name="60% - Colore 3 14" xfId="422"/>
    <cellStyle name="60% - Colore 3 15" xfId="423"/>
    <cellStyle name="60% - Colore 3 16" xfId="424"/>
    <cellStyle name="60% - Colore 3 17" xfId="425"/>
    <cellStyle name="60% - Colore 3 18" xfId="426"/>
    <cellStyle name="60% - Colore 3 19" xfId="427"/>
    <cellStyle name="60% - Colore 3 2" xfId="428"/>
    <cellStyle name="60% - Colore 3 2 2" xfId="429"/>
    <cellStyle name="60% - Colore 3 20" xfId="430"/>
    <cellStyle name="60% - Colore 3 21" xfId="431"/>
    <cellStyle name="60% - Colore 3 22" xfId="432"/>
    <cellStyle name="60% - Colore 3 23" xfId="433"/>
    <cellStyle name="60% - Colore 3 24" xfId="417"/>
    <cellStyle name="60% - Colore 3 3" xfId="434"/>
    <cellStyle name="60% - Colore 3 3 2" xfId="435"/>
    <cellStyle name="60% - Colore 3 4" xfId="436"/>
    <cellStyle name="60% - Colore 3 4 2" xfId="437"/>
    <cellStyle name="60% - Colore 3 5" xfId="438"/>
    <cellStyle name="60% - Colore 3 5 2" xfId="439"/>
    <cellStyle name="60% - Colore 3 6" xfId="440"/>
    <cellStyle name="60% - Colore 3 7" xfId="441"/>
    <cellStyle name="60% - Colore 3 8" xfId="442"/>
    <cellStyle name="60% - Colore 3 9" xfId="443"/>
    <cellStyle name="60% - Colore 4 10" xfId="445"/>
    <cellStyle name="60% - Colore 4 11" xfId="446"/>
    <cellStyle name="60% - Colore 4 12" xfId="447"/>
    <cellStyle name="60% - Colore 4 13" xfId="448"/>
    <cellStyle name="60% - Colore 4 14" xfId="449"/>
    <cellStyle name="60% - Colore 4 15" xfId="450"/>
    <cellStyle name="60% - Colore 4 16" xfId="451"/>
    <cellStyle name="60% - Colore 4 17" xfId="452"/>
    <cellStyle name="60% - Colore 4 18" xfId="453"/>
    <cellStyle name="60% - Colore 4 19" xfId="454"/>
    <cellStyle name="60% - Colore 4 2" xfId="455"/>
    <cellStyle name="60% - Colore 4 2 2" xfId="456"/>
    <cellStyle name="60% - Colore 4 20" xfId="457"/>
    <cellStyle name="60% - Colore 4 21" xfId="458"/>
    <cellStyle name="60% - Colore 4 22" xfId="459"/>
    <cellStyle name="60% - Colore 4 23" xfId="460"/>
    <cellStyle name="60% - Colore 4 24" xfId="444"/>
    <cellStyle name="60% - Colore 4 3" xfId="461"/>
    <cellStyle name="60% - Colore 4 3 2" xfId="462"/>
    <cellStyle name="60% - Colore 4 4" xfId="463"/>
    <cellStyle name="60% - Colore 4 4 2" xfId="464"/>
    <cellStyle name="60% - Colore 4 5" xfId="465"/>
    <cellStyle name="60% - Colore 4 5 2" xfId="466"/>
    <cellStyle name="60% - Colore 4 6" xfId="467"/>
    <cellStyle name="60% - Colore 4 7" xfId="468"/>
    <cellStyle name="60% - Colore 4 8" xfId="469"/>
    <cellStyle name="60% - Colore 4 9" xfId="470"/>
    <cellStyle name="60% - Colore 5 10" xfId="472"/>
    <cellStyle name="60% - Colore 5 11" xfId="473"/>
    <cellStyle name="60% - Colore 5 12" xfId="474"/>
    <cellStyle name="60% - Colore 5 13" xfId="475"/>
    <cellStyle name="60% - Colore 5 14" xfId="476"/>
    <cellStyle name="60% - Colore 5 15" xfId="477"/>
    <cellStyle name="60% - Colore 5 16" xfId="478"/>
    <cellStyle name="60% - Colore 5 17" xfId="479"/>
    <cellStyle name="60% - Colore 5 18" xfId="480"/>
    <cellStyle name="60% - Colore 5 19" xfId="481"/>
    <cellStyle name="60% - Colore 5 2" xfId="482"/>
    <cellStyle name="60% - Colore 5 2 2" xfId="483"/>
    <cellStyle name="60% - Colore 5 20" xfId="484"/>
    <cellStyle name="60% - Colore 5 21" xfId="485"/>
    <cellStyle name="60% - Colore 5 22" xfId="486"/>
    <cellStyle name="60% - Colore 5 23" xfId="487"/>
    <cellStyle name="60% - Colore 5 24" xfId="471"/>
    <cellStyle name="60% - Colore 5 3" xfId="488"/>
    <cellStyle name="60% - Colore 5 3 2" xfId="489"/>
    <cellStyle name="60% - Colore 5 4" xfId="490"/>
    <cellStyle name="60% - Colore 5 4 2" xfId="491"/>
    <cellStyle name="60% - Colore 5 5" xfId="492"/>
    <cellStyle name="60% - Colore 5 5 2" xfId="493"/>
    <cellStyle name="60% - Colore 5 6" xfId="494"/>
    <cellStyle name="60% - Colore 5 7" xfId="495"/>
    <cellStyle name="60% - Colore 5 8" xfId="496"/>
    <cellStyle name="60% - Colore 5 9" xfId="497"/>
    <cellStyle name="60% - Colore 6 10" xfId="499"/>
    <cellStyle name="60% - Colore 6 11" xfId="500"/>
    <cellStyle name="60% - Colore 6 12" xfId="501"/>
    <cellStyle name="60% - Colore 6 13" xfId="502"/>
    <cellStyle name="60% - Colore 6 14" xfId="503"/>
    <cellStyle name="60% - Colore 6 15" xfId="504"/>
    <cellStyle name="60% - Colore 6 16" xfId="505"/>
    <cellStyle name="60% - Colore 6 17" xfId="506"/>
    <cellStyle name="60% - Colore 6 18" xfId="507"/>
    <cellStyle name="60% - Colore 6 19" xfId="508"/>
    <cellStyle name="60% - Colore 6 2" xfId="509"/>
    <cellStyle name="60% - Colore 6 2 2" xfId="510"/>
    <cellStyle name="60% - Colore 6 20" xfId="511"/>
    <cellStyle name="60% - Colore 6 21" xfId="512"/>
    <cellStyle name="60% - Colore 6 22" xfId="513"/>
    <cellStyle name="60% - Colore 6 23" xfId="514"/>
    <cellStyle name="60% - Colore 6 24" xfId="498"/>
    <cellStyle name="60% - Colore 6 3" xfId="515"/>
    <cellStyle name="60% - Colore 6 3 2" xfId="516"/>
    <cellStyle name="60% - Colore 6 4" xfId="517"/>
    <cellStyle name="60% - Colore 6 4 2" xfId="518"/>
    <cellStyle name="60% - Colore 6 5" xfId="519"/>
    <cellStyle name="60% - Colore 6 5 2" xfId="520"/>
    <cellStyle name="60% - Colore 6 6" xfId="521"/>
    <cellStyle name="60% - Colore 6 7" xfId="522"/>
    <cellStyle name="60% - Colore 6 8" xfId="523"/>
    <cellStyle name="60% - Colore 6 9" xfId="524"/>
    <cellStyle name="Accent1" xfId="525"/>
    <cellStyle name="Accent1 2" xfId="526"/>
    <cellStyle name="Accent2" xfId="527"/>
    <cellStyle name="Accent2 2" xfId="528"/>
    <cellStyle name="Accent3" xfId="529"/>
    <cellStyle name="Accent3 2" xfId="530"/>
    <cellStyle name="Accent4" xfId="531"/>
    <cellStyle name="Accent4 2" xfId="532"/>
    <cellStyle name="Accent5" xfId="533"/>
    <cellStyle name="Accent5 2" xfId="534"/>
    <cellStyle name="Accent6" xfId="535"/>
    <cellStyle name="Accent6 2" xfId="536"/>
    <cellStyle name="Bad" xfId="537"/>
    <cellStyle name="Bad 2" xfId="538"/>
    <cellStyle name="Calcolo 10" xfId="540"/>
    <cellStyle name="Calcolo 10 2" xfId="541"/>
    <cellStyle name="Calcolo 10 3" xfId="542"/>
    <cellStyle name="Calcolo 10 4" xfId="543"/>
    <cellStyle name="Calcolo 10 5" xfId="544"/>
    <cellStyle name="Calcolo 10 6" xfId="545"/>
    <cellStyle name="Calcolo 11" xfId="546"/>
    <cellStyle name="Calcolo 11 2" xfId="547"/>
    <cellStyle name="Calcolo 11 3" xfId="548"/>
    <cellStyle name="Calcolo 11 4" xfId="549"/>
    <cellStyle name="Calcolo 11 5" xfId="550"/>
    <cellStyle name="Calcolo 11 6" xfId="551"/>
    <cellStyle name="Calcolo 12" xfId="552"/>
    <cellStyle name="Calcolo 12 2" xfId="553"/>
    <cellStyle name="Calcolo 12 3" xfId="554"/>
    <cellStyle name="Calcolo 12 4" xfId="555"/>
    <cellStyle name="Calcolo 12 5" xfId="556"/>
    <cellStyle name="Calcolo 12 6" xfId="557"/>
    <cellStyle name="Calcolo 13" xfId="558"/>
    <cellStyle name="Calcolo 13 2" xfId="559"/>
    <cellStyle name="Calcolo 13 3" xfId="560"/>
    <cellStyle name="Calcolo 13 4" xfId="561"/>
    <cellStyle name="Calcolo 13 5" xfId="562"/>
    <cellStyle name="Calcolo 13 6" xfId="563"/>
    <cellStyle name="Calcolo 14" xfId="564"/>
    <cellStyle name="Calcolo 14 2" xfId="565"/>
    <cellStyle name="Calcolo 14 3" xfId="566"/>
    <cellStyle name="Calcolo 14 4" xfId="567"/>
    <cellStyle name="Calcolo 14 5" xfId="568"/>
    <cellStyle name="Calcolo 14 6" xfId="569"/>
    <cellStyle name="Calcolo 15" xfId="570"/>
    <cellStyle name="Calcolo 15 2" xfId="571"/>
    <cellStyle name="Calcolo 15 3" xfId="572"/>
    <cellStyle name="Calcolo 15 4" xfId="573"/>
    <cellStyle name="Calcolo 15 5" xfId="574"/>
    <cellStyle name="Calcolo 15 6" xfId="575"/>
    <cellStyle name="Calcolo 16" xfId="576"/>
    <cellStyle name="Calcolo 16 2" xfId="577"/>
    <cellStyle name="Calcolo 16 3" xfId="578"/>
    <cellStyle name="Calcolo 16 4" xfId="579"/>
    <cellStyle name="Calcolo 16 5" xfId="580"/>
    <cellStyle name="Calcolo 16 6" xfId="581"/>
    <cellStyle name="Calcolo 17" xfId="582"/>
    <cellStyle name="Calcolo 17 2" xfId="583"/>
    <cellStyle name="Calcolo 17 3" xfId="584"/>
    <cellStyle name="Calcolo 17 4" xfId="585"/>
    <cellStyle name="Calcolo 17 5" xfId="586"/>
    <cellStyle name="Calcolo 17 6" xfId="587"/>
    <cellStyle name="Calcolo 18" xfId="588"/>
    <cellStyle name="Calcolo 18 2" xfId="589"/>
    <cellStyle name="Calcolo 18 3" xfId="590"/>
    <cellStyle name="Calcolo 18 4" xfId="591"/>
    <cellStyle name="Calcolo 18 5" xfId="592"/>
    <cellStyle name="Calcolo 18 6" xfId="593"/>
    <cellStyle name="Calcolo 19" xfId="594"/>
    <cellStyle name="Calcolo 19 2" xfId="595"/>
    <cellStyle name="Calcolo 19 3" xfId="596"/>
    <cellStyle name="Calcolo 19 4" xfId="597"/>
    <cellStyle name="Calcolo 19 5" xfId="598"/>
    <cellStyle name="Calcolo 19 6" xfId="599"/>
    <cellStyle name="Calcolo 2" xfId="600"/>
    <cellStyle name="Calcolo 2 10" xfId="601"/>
    <cellStyle name="Calcolo 2 11" xfId="602"/>
    <cellStyle name="Calcolo 2 12" xfId="603"/>
    <cellStyle name="Calcolo 2 2" xfId="604"/>
    <cellStyle name="Calcolo 2 2 2" xfId="605"/>
    <cellStyle name="Calcolo 2 2 3" xfId="606"/>
    <cellStyle name="Calcolo 2 2 4" xfId="607"/>
    <cellStyle name="Calcolo 2 2 5" xfId="608"/>
    <cellStyle name="Calcolo 2 2 6" xfId="609"/>
    <cellStyle name="Calcolo 2 3" xfId="610"/>
    <cellStyle name="Calcolo 2 3 2" xfId="611"/>
    <cellStyle name="Calcolo 2 3 3" xfId="612"/>
    <cellStyle name="Calcolo 2 3 4" xfId="613"/>
    <cellStyle name="Calcolo 2 3 5" xfId="614"/>
    <cellStyle name="Calcolo 2 3 6" xfId="615"/>
    <cellStyle name="Calcolo 2 4" xfId="616"/>
    <cellStyle name="Calcolo 2 5" xfId="617"/>
    <cellStyle name="Calcolo 2 6" xfId="618"/>
    <cellStyle name="Calcolo 2 7" xfId="619"/>
    <cellStyle name="Calcolo 2 8" xfId="620"/>
    <cellStyle name="Calcolo 2 9" xfId="621"/>
    <cellStyle name="Calcolo 20" xfId="622"/>
    <cellStyle name="Calcolo 20 2" xfId="623"/>
    <cellStyle name="Calcolo 20 3" xfId="624"/>
    <cellStyle name="Calcolo 20 4" xfId="625"/>
    <cellStyle name="Calcolo 20 5" xfId="626"/>
    <cellStyle name="Calcolo 20 6" xfId="627"/>
    <cellStyle name="Calcolo 21" xfId="628"/>
    <cellStyle name="Calcolo 21 2" xfId="629"/>
    <cellStyle name="Calcolo 21 3" xfId="630"/>
    <cellStyle name="Calcolo 21 4" xfId="631"/>
    <cellStyle name="Calcolo 21 5" xfId="632"/>
    <cellStyle name="Calcolo 21 6" xfId="633"/>
    <cellStyle name="Calcolo 22" xfId="634"/>
    <cellStyle name="Calcolo 22 2" xfId="635"/>
    <cellStyle name="Calcolo 22 3" xfId="636"/>
    <cellStyle name="Calcolo 22 4" xfId="637"/>
    <cellStyle name="Calcolo 22 5" xfId="638"/>
    <cellStyle name="Calcolo 22 6" xfId="639"/>
    <cellStyle name="Calcolo 23" xfId="640"/>
    <cellStyle name="Calcolo 23 2" xfId="641"/>
    <cellStyle name="Calcolo 23 3" xfId="642"/>
    <cellStyle name="Calcolo 23 4" xfId="643"/>
    <cellStyle name="Calcolo 23 5" xfId="644"/>
    <cellStyle name="Calcolo 23 6" xfId="645"/>
    <cellStyle name="Calcolo 24" xfId="646"/>
    <cellStyle name="Calcolo 24 2" xfId="647"/>
    <cellStyle name="Calcolo 24 3" xfId="648"/>
    <cellStyle name="Calcolo 24 4" xfId="649"/>
    <cellStyle name="Calcolo 24 5" xfId="650"/>
    <cellStyle name="Calcolo 24 6" xfId="651"/>
    <cellStyle name="Calcolo 25" xfId="652"/>
    <cellStyle name="Calcolo 25 2" xfId="653"/>
    <cellStyle name="Calcolo 25 3" xfId="654"/>
    <cellStyle name="Calcolo 25 4" xfId="655"/>
    <cellStyle name="Calcolo 25 5" xfId="656"/>
    <cellStyle name="Calcolo 25 6" xfId="657"/>
    <cellStyle name="Calcolo 26" xfId="539"/>
    <cellStyle name="Calcolo 3" xfId="658"/>
    <cellStyle name="Calcolo 3 10" xfId="659"/>
    <cellStyle name="Calcolo 3 11" xfId="660"/>
    <cellStyle name="Calcolo 3 12" xfId="661"/>
    <cellStyle name="Calcolo 3 2" xfId="662"/>
    <cellStyle name="Calcolo 3 2 2" xfId="663"/>
    <cellStyle name="Calcolo 3 2 3" xfId="664"/>
    <cellStyle name="Calcolo 3 2 4" xfId="665"/>
    <cellStyle name="Calcolo 3 2 5" xfId="666"/>
    <cellStyle name="Calcolo 3 2 6" xfId="667"/>
    <cellStyle name="Calcolo 3 3" xfId="668"/>
    <cellStyle name="Calcolo 3 4" xfId="669"/>
    <cellStyle name="Calcolo 3 5" xfId="670"/>
    <cellStyle name="Calcolo 3 6" xfId="671"/>
    <cellStyle name="Calcolo 3 7" xfId="672"/>
    <cellStyle name="Calcolo 3 8" xfId="673"/>
    <cellStyle name="Calcolo 3 9" xfId="674"/>
    <cellStyle name="Calcolo 4" xfId="675"/>
    <cellStyle name="Calcolo 4 10" xfId="676"/>
    <cellStyle name="Calcolo 4 11" xfId="677"/>
    <cellStyle name="Calcolo 4 2" xfId="678"/>
    <cellStyle name="Calcolo 4 2 2" xfId="679"/>
    <cellStyle name="Calcolo 4 2 3" xfId="680"/>
    <cellStyle name="Calcolo 4 2 4" xfId="681"/>
    <cellStyle name="Calcolo 4 2 5" xfId="682"/>
    <cellStyle name="Calcolo 4 2 6" xfId="683"/>
    <cellStyle name="Calcolo 4 3" xfId="684"/>
    <cellStyle name="Calcolo 4 4" xfId="685"/>
    <cellStyle name="Calcolo 4 5" xfId="686"/>
    <cellStyle name="Calcolo 4 6" xfId="687"/>
    <cellStyle name="Calcolo 4 7" xfId="688"/>
    <cellStyle name="Calcolo 4 8" xfId="689"/>
    <cellStyle name="Calcolo 4 9" xfId="690"/>
    <cellStyle name="Calcolo 5" xfId="691"/>
    <cellStyle name="Calcolo 5 10" xfId="692"/>
    <cellStyle name="Calcolo 5 11" xfId="693"/>
    <cellStyle name="Calcolo 5 2" xfId="694"/>
    <cellStyle name="Calcolo 5 2 2" xfId="695"/>
    <cellStyle name="Calcolo 5 2 3" xfId="696"/>
    <cellStyle name="Calcolo 5 2 4" xfId="697"/>
    <cellStyle name="Calcolo 5 2 5" xfId="698"/>
    <cellStyle name="Calcolo 5 2 6" xfId="699"/>
    <cellStyle name="Calcolo 5 3" xfId="700"/>
    <cellStyle name="Calcolo 5 4" xfId="701"/>
    <cellStyle name="Calcolo 5 5" xfId="702"/>
    <cellStyle name="Calcolo 5 6" xfId="703"/>
    <cellStyle name="Calcolo 5 7" xfId="704"/>
    <cellStyle name="Calcolo 5 8" xfId="705"/>
    <cellStyle name="Calcolo 5 9" xfId="706"/>
    <cellStyle name="Calcolo 6" xfId="707"/>
    <cellStyle name="Calcolo 6 2" xfId="708"/>
    <cellStyle name="Calcolo 6 3" xfId="709"/>
    <cellStyle name="Calcolo 6 4" xfId="710"/>
    <cellStyle name="Calcolo 6 5" xfId="711"/>
    <cellStyle name="Calcolo 6 6" xfId="712"/>
    <cellStyle name="Calcolo 7" xfId="713"/>
    <cellStyle name="Calcolo 7 2" xfId="714"/>
    <cellStyle name="Calcolo 7 3" xfId="715"/>
    <cellStyle name="Calcolo 7 4" xfId="716"/>
    <cellStyle name="Calcolo 7 5" xfId="717"/>
    <cellStyle name="Calcolo 7 6" xfId="718"/>
    <cellStyle name="Calcolo 8" xfId="719"/>
    <cellStyle name="Calcolo 8 2" xfId="720"/>
    <cellStyle name="Calcolo 8 3" xfId="721"/>
    <cellStyle name="Calcolo 8 4" xfId="722"/>
    <cellStyle name="Calcolo 8 5" xfId="723"/>
    <cellStyle name="Calcolo 8 6" xfId="724"/>
    <cellStyle name="Calcolo 9" xfId="725"/>
    <cellStyle name="Calcolo 9 2" xfId="726"/>
    <cellStyle name="Calcolo 9 3" xfId="727"/>
    <cellStyle name="Calcolo 9 4" xfId="728"/>
    <cellStyle name="Calcolo 9 5" xfId="729"/>
    <cellStyle name="Calcolo 9 6" xfId="730"/>
    <cellStyle name="Calculation 2" xfId="731"/>
    <cellStyle name="CE" xfId="732"/>
    <cellStyle name="Cella collegata 10" xfId="734"/>
    <cellStyle name="Cella collegata 11" xfId="735"/>
    <cellStyle name="Cella collegata 12" xfId="736"/>
    <cellStyle name="Cella collegata 13" xfId="737"/>
    <cellStyle name="Cella collegata 14" xfId="738"/>
    <cellStyle name="Cella collegata 15" xfId="739"/>
    <cellStyle name="Cella collegata 16" xfId="740"/>
    <cellStyle name="Cella collegata 17" xfId="741"/>
    <cellStyle name="Cella collegata 18" xfId="742"/>
    <cellStyle name="Cella collegata 19" xfId="743"/>
    <cellStyle name="Cella collegata 2" xfId="744"/>
    <cellStyle name="Cella collegata 2 2" xfId="745"/>
    <cellStyle name="Cella collegata 2 3" xfId="746"/>
    <cellStyle name="Cella collegata 2 4" xfId="747"/>
    <cellStyle name="Cella collegata 2 5" xfId="748"/>
    <cellStyle name="Cella collegata 20" xfId="749"/>
    <cellStyle name="Cella collegata 21" xfId="750"/>
    <cellStyle name="Cella collegata 22" xfId="751"/>
    <cellStyle name="Cella collegata 23" xfId="752"/>
    <cellStyle name="Cella collegata 24" xfId="753"/>
    <cellStyle name="Cella collegata 25" xfId="754"/>
    <cellStyle name="Cella collegata 26" xfId="733"/>
    <cellStyle name="Cella collegata 3" xfId="755"/>
    <cellStyle name="Cella collegata 3 2" xfId="756"/>
    <cellStyle name="Cella collegata 3 3" xfId="757"/>
    <cellStyle name="Cella collegata 4" xfId="758"/>
    <cellStyle name="Cella collegata 4 2" xfId="759"/>
    <cellStyle name="Cella collegata 5" xfId="760"/>
    <cellStyle name="Cella collegata 5 2" xfId="761"/>
    <cellStyle name="Cella collegata 6" xfId="762"/>
    <cellStyle name="Cella collegata 7" xfId="763"/>
    <cellStyle name="Cella collegata 8" xfId="764"/>
    <cellStyle name="Cella collegata 9" xfId="765"/>
    <cellStyle name="Cella da controllare 10" xfId="767"/>
    <cellStyle name="Cella da controllare 11" xfId="768"/>
    <cellStyle name="Cella da controllare 12" xfId="769"/>
    <cellStyle name="Cella da controllare 13" xfId="770"/>
    <cellStyle name="Cella da controllare 14" xfId="771"/>
    <cellStyle name="Cella da controllare 15" xfId="772"/>
    <cellStyle name="Cella da controllare 16" xfId="773"/>
    <cellStyle name="Cella da controllare 17" xfId="774"/>
    <cellStyle name="Cella da controllare 18" xfId="775"/>
    <cellStyle name="Cella da controllare 19" xfId="776"/>
    <cellStyle name="Cella da controllare 2" xfId="777"/>
    <cellStyle name="Cella da controllare 2 2" xfId="778"/>
    <cellStyle name="Cella da controllare 20" xfId="779"/>
    <cellStyle name="Cella da controllare 21" xfId="780"/>
    <cellStyle name="Cella da controllare 22" xfId="781"/>
    <cellStyle name="Cella da controllare 23" xfId="782"/>
    <cellStyle name="Cella da controllare 24" xfId="783"/>
    <cellStyle name="Cella da controllare 25" xfId="784"/>
    <cellStyle name="Cella da controllare 26" xfId="766"/>
    <cellStyle name="Cella da controllare 3" xfId="785"/>
    <cellStyle name="Cella da controllare 3 2" xfId="786"/>
    <cellStyle name="Cella da controllare 4" xfId="787"/>
    <cellStyle name="Cella da controllare 4 2" xfId="788"/>
    <cellStyle name="Cella da controllare 5" xfId="789"/>
    <cellStyle name="Cella da controllare 5 2" xfId="790"/>
    <cellStyle name="Cella da controllare 6" xfId="791"/>
    <cellStyle name="Cella da controllare 7" xfId="792"/>
    <cellStyle name="Cella da controllare 8" xfId="793"/>
    <cellStyle name="Cella da controllare 9" xfId="794"/>
    <cellStyle name="Check Cell 2" xfId="795"/>
    <cellStyle name="Collegamento ipertestuale 2" xfId="796"/>
    <cellStyle name="Collegamento ipertestuale 2 2" xfId="797"/>
    <cellStyle name="Colore 1 10" xfId="799"/>
    <cellStyle name="Colore 1 11" xfId="800"/>
    <cellStyle name="Colore 1 12" xfId="801"/>
    <cellStyle name="Colore 1 13" xfId="802"/>
    <cellStyle name="Colore 1 14" xfId="803"/>
    <cellStyle name="Colore 1 15" xfId="804"/>
    <cellStyle name="Colore 1 16" xfId="805"/>
    <cellStyle name="Colore 1 17" xfId="806"/>
    <cellStyle name="Colore 1 18" xfId="807"/>
    <cellStyle name="Colore 1 19" xfId="808"/>
    <cellStyle name="Colore 1 2" xfId="809"/>
    <cellStyle name="Colore 1 2 2" xfId="810"/>
    <cellStyle name="Colore 1 20" xfId="811"/>
    <cellStyle name="Colore 1 21" xfId="812"/>
    <cellStyle name="Colore 1 22" xfId="813"/>
    <cellStyle name="Colore 1 23" xfId="814"/>
    <cellStyle name="Colore 1 24" xfId="798"/>
    <cellStyle name="Colore 1 3" xfId="815"/>
    <cellStyle name="Colore 1 3 2" xfId="816"/>
    <cellStyle name="Colore 1 4" xfId="817"/>
    <cellStyle name="Colore 1 4 2" xfId="818"/>
    <cellStyle name="Colore 1 5" xfId="819"/>
    <cellStyle name="Colore 1 5 2" xfId="820"/>
    <cellStyle name="Colore 1 6" xfId="821"/>
    <cellStyle name="Colore 1 7" xfId="822"/>
    <cellStyle name="Colore 1 8" xfId="823"/>
    <cellStyle name="Colore 1 9" xfId="824"/>
    <cellStyle name="Colore 2 10" xfId="826"/>
    <cellStyle name="Colore 2 11" xfId="827"/>
    <cellStyle name="Colore 2 12" xfId="828"/>
    <cellStyle name="Colore 2 13" xfId="829"/>
    <cellStyle name="Colore 2 14" xfId="830"/>
    <cellStyle name="Colore 2 15" xfId="831"/>
    <cellStyle name="Colore 2 16" xfId="832"/>
    <cellStyle name="Colore 2 17" xfId="833"/>
    <cellStyle name="Colore 2 18" xfId="834"/>
    <cellStyle name="Colore 2 19" xfId="835"/>
    <cellStyle name="Colore 2 2" xfId="836"/>
    <cellStyle name="Colore 2 2 2" xfId="837"/>
    <cellStyle name="Colore 2 20" xfId="838"/>
    <cellStyle name="Colore 2 21" xfId="839"/>
    <cellStyle name="Colore 2 22" xfId="840"/>
    <cellStyle name="Colore 2 23" xfId="841"/>
    <cellStyle name="Colore 2 24" xfId="825"/>
    <cellStyle name="Colore 2 3" xfId="842"/>
    <cellStyle name="Colore 2 3 2" xfId="843"/>
    <cellStyle name="Colore 2 4" xfId="844"/>
    <cellStyle name="Colore 2 4 2" xfId="845"/>
    <cellStyle name="Colore 2 5" xfId="846"/>
    <cellStyle name="Colore 2 5 2" xfId="847"/>
    <cellStyle name="Colore 2 6" xfId="848"/>
    <cellStyle name="Colore 2 7" xfId="849"/>
    <cellStyle name="Colore 2 8" xfId="850"/>
    <cellStyle name="Colore 2 9" xfId="851"/>
    <cellStyle name="Colore 3 10" xfId="853"/>
    <cellStyle name="Colore 3 11" xfId="854"/>
    <cellStyle name="Colore 3 12" xfId="855"/>
    <cellStyle name="Colore 3 13" xfId="856"/>
    <cellStyle name="Colore 3 14" xfId="857"/>
    <cellStyle name="Colore 3 15" xfId="858"/>
    <cellStyle name="Colore 3 16" xfId="859"/>
    <cellStyle name="Colore 3 17" xfId="860"/>
    <cellStyle name="Colore 3 18" xfId="861"/>
    <cellStyle name="Colore 3 19" xfId="862"/>
    <cellStyle name="Colore 3 2" xfId="863"/>
    <cellStyle name="Colore 3 2 2" xfId="864"/>
    <cellStyle name="Colore 3 20" xfId="865"/>
    <cellStyle name="Colore 3 21" xfId="866"/>
    <cellStyle name="Colore 3 22" xfId="867"/>
    <cellStyle name="Colore 3 23" xfId="868"/>
    <cellStyle name="Colore 3 24" xfId="852"/>
    <cellStyle name="Colore 3 3" xfId="869"/>
    <cellStyle name="Colore 3 3 2" xfId="870"/>
    <cellStyle name="Colore 3 4" xfId="871"/>
    <cellStyle name="Colore 3 4 2" xfId="872"/>
    <cellStyle name="Colore 3 5" xfId="873"/>
    <cellStyle name="Colore 3 5 2" xfId="874"/>
    <cellStyle name="Colore 3 6" xfId="875"/>
    <cellStyle name="Colore 3 7" xfId="876"/>
    <cellStyle name="Colore 3 8" xfId="877"/>
    <cellStyle name="Colore 3 9" xfId="878"/>
    <cellStyle name="Colore 4 10" xfId="880"/>
    <cellStyle name="Colore 4 11" xfId="881"/>
    <cellStyle name="Colore 4 12" xfId="882"/>
    <cellStyle name="Colore 4 13" xfId="883"/>
    <cellStyle name="Colore 4 14" xfId="884"/>
    <cellStyle name="Colore 4 15" xfId="885"/>
    <cellStyle name="Colore 4 16" xfId="886"/>
    <cellStyle name="Colore 4 17" xfId="887"/>
    <cellStyle name="Colore 4 18" xfId="888"/>
    <cellStyle name="Colore 4 19" xfId="889"/>
    <cellStyle name="Colore 4 2" xfId="890"/>
    <cellStyle name="Colore 4 2 2" xfId="891"/>
    <cellStyle name="Colore 4 20" xfId="892"/>
    <cellStyle name="Colore 4 21" xfId="893"/>
    <cellStyle name="Colore 4 22" xfId="894"/>
    <cellStyle name="Colore 4 23" xfId="895"/>
    <cellStyle name="Colore 4 24" xfId="879"/>
    <cellStyle name="Colore 4 3" xfId="896"/>
    <cellStyle name="Colore 4 3 2" xfId="897"/>
    <cellStyle name="Colore 4 4" xfId="898"/>
    <cellStyle name="Colore 4 4 2" xfId="899"/>
    <cellStyle name="Colore 4 5" xfId="900"/>
    <cellStyle name="Colore 4 5 2" xfId="901"/>
    <cellStyle name="Colore 4 6" xfId="902"/>
    <cellStyle name="Colore 4 7" xfId="903"/>
    <cellStyle name="Colore 4 8" xfId="904"/>
    <cellStyle name="Colore 4 9" xfId="905"/>
    <cellStyle name="Colore 5 10" xfId="907"/>
    <cellStyle name="Colore 5 11" xfId="908"/>
    <cellStyle name="Colore 5 12" xfId="909"/>
    <cellStyle name="Colore 5 13" xfId="910"/>
    <cellStyle name="Colore 5 14" xfId="911"/>
    <cellStyle name="Colore 5 15" xfId="912"/>
    <cellStyle name="Colore 5 16" xfId="913"/>
    <cellStyle name="Colore 5 17" xfId="914"/>
    <cellStyle name="Colore 5 18" xfId="915"/>
    <cellStyle name="Colore 5 19" xfId="916"/>
    <cellStyle name="Colore 5 2" xfId="917"/>
    <cellStyle name="Colore 5 2 2" xfId="918"/>
    <cellStyle name="Colore 5 20" xfId="919"/>
    <cellStyle name="Colore 5 21" xfId="920"/>
    <cellStyle name="Colore 5 22" xfId="921"/>
    <cellStyle name="Colore 5 23" xfId="922"/>
    <cellStyle name="Colore 5 24" xfId="906"/>
    <cellStyle name="Colore 5 3" xfId="923"/>
    <cellStyle name="Colore 5 3 2" xfId="924"/>
    <cellStyle name="Colore 5 4" xfId="925"/>
    <cellStyle name="Colore 5 4 2" xfId="926"/>
    <cellStyle name="Colore 5 5" xfId="927"/>
    <cellStyle name="Colore 5 5 2" xfId="928"/>
    <cellStyle name="Colore 5 6" xfId="929"/>
    <cellStyle name="Colore 5 7" xfId="930"/>
    <cellStyle name="Colore 5 8" xfId="931"/>
    <cellStyle name="Colore 5 9" xfId="932"/>
    <cellStyle name="Colore 6 10" xfId="934"/>
    <cellStyle name="Colore 6 11" xfId="935"/>
    <cellStyle name="Colore 6 12" xfId="936"/>
    <cellStyle name="Colore 6 13" xfId="937"/>
    <cellStyle name="Colore 6 14" xfId="938"/>
    <cellStyle name="Colore 6 15" xfId="939"/>
    <cellStyle name="Colore 6 16" xfId="940"/>
    <cellStyle name="Colore 6 17" xfId="941"/>
    <cellStyle name="Colore 6 18" xfId="942"/>
    <cellStyle name="Colore 6 19" xfId="943"/>
    <cellStyle name="Colore 6 2" xfId="944"/>
    <cellStyle name="Colore 6 2 2" xfId="945"/>
    <cellStyle name="Colore 6 20" xfId="946"/>
    <cellStyle name="Colore 6 21" xfId="947"/>
    <cellStyle name="Colore 6 22" xfId="948"/>
    <cellStyle name="Colore 6 23" xfId="949"/>
    <cellStyle name="Colore 6 24" xfId="933"/>
    <cellStyle name="Colore 6 3" xfId="950"/>
    <cellStyle name="Colore 6 3 2" xfId="951"/>
    <cellStyle name="Colore 6 4" xfId="952"/>
    <cellStyle name="Colore 6 4 2" xfId="953"/>
    <cellStyle name="Colore 6 5" xfId="954"/>
    <cellStyle name="Colore 6 5 2" xfId="955"/>
    <cellStyle name="Colore 6 6" xfId="956"/>
    <cellStyle name="Colore 6 7" xfId="957"/>
    <cellStyle name="Colore 6 8" xfId="958"/>
    <cellStyle name="Colore 6 9" xfId="959"/>
    <cellStyle name="Comma 10" xfId="2806"/>
    <cellStyle name="Comma 2" xfId="960"/>
    <cellStyle name="Comma 2 2" xfId="961"/>
    <cellStyle name="Comma 2 2 2" xfId="962"/>
    <cellStyle name="Comma 2 2 3" xfId="963"/>
    <cellStyle name="Comma 2 2 4" xfId="964"/>
    <cellStyle name="Comma 2 2 5" xfId="965"/>
    <cellStyle name="Comma 2 2 6" xfId="966"/>
    <cellStyle name="Comma 2 3" xfId="967"/>
    <cellStyle name="Comma 2 4" xfId="968"/>
    <cellStyle name="Comma 2 5" xfId="969"/>
    <cellStyle name="Comma 2 6" xfId="970"/>
    <cellStyle name="Comma 2 7" xfId="971"/>
    <cellStyle name="Comma 2 8" xfId="972"/>
    <cellStyle name="Comma 2 9" xfId="973"/>
    <cellStyle name="Comma 3" xfId="974"/>
    <cellStyle name="Comma 4" xfId="975"/>
    <cellStyle name="Comma 5" xfId="976"/>
    <cellStyle name="Comma 6" xfId="977"/>
    <cellStyle name="Comma 7" xfId="978"/>
    <cellStyle name="Comma 8" xfId="979"/>
    <cellStyle name="Comma 9" xfId="980"/>
    <cellStyle name="Currency 2" xfId="981"/>
    <cellStyle name="Dezimal_Utopia 5_1 to 5_22 update 21" xfId="982"/>
    <cellStyle name="Euro" xfId="983"/>
    <cellStyle name="Euro 10" xfId="984"/>
    <cellStyle name="Euro 10 2" xfId="985"/>
    <cellStyle name="Euro 11" xfId="986"/>
    <cellStyle name="Euro 12" xfId="987"/>
    <cellStyle name="Euro 13" xfId="988"/>
    <cellStyle name="Euro 14" xfId="989"/>
    <cellStyle name="Euro 15" xfId="990"/>
    <cellStyle name="Euro 16" xfId="991"/>
    <cellStyle name="Euro 17" xfId="992"/>
    <cellStyle name="Euro 18" xfId="993"/>
    <cellStyle name="Euro 19" xfId="994"/>
    <cellStyle name="Euro 2" xfId="995"/>
    <cellStyle name="Euro 2 2" xfId="996"/>
    <cellStyle name="Euro 2 3" xfId="997"/>
    <cellStyle name="Euro 20" xfId="998"/>
    <cellStyle name="Euro 21" xfId="999"/>
    <cellStyle name="Euro 22" xfId="1000"/>
    <cellStyle name="Euro 23" xfId="1001"/>
    <cellStyle name="Euro 24" xfId="1002"/>
    <cellStyle name="Euro 25" xfId="1003"/>
    <cellStyle name="Euro 26" xfId="1004"/>
    <cellStyle name="Euro 27" xfId="1005"/>
    <cellStyle name="Euro 28" xfId="1006"/>
    <cellStyle name="Euro 29" xfId="1007"/>
    <cellStyle name="Euro 3" xfId="1008"/>
    <cellStyle name="Euro 3 2" xfId="1009"/>
    <cellStyle name="Euro 30" xfId="1010"/>
    <cellStyle name="Euro 31" xfId="1011"/>
    <cellStyle name="Euro 32" xfId="1012"/>
    <cellStyle name="Euro 33" xfId="1013"/>
    <cellStyle name="Euro 34" xfId="1014"/>
    <cellStyle name="Euro 35" xfId="1015"/>
    <cellStyle name="Euro 36" xfId="1016"/>
    <cellStyle name="Euro 37" xfId="1017"/>
    <cellStyle name="Euro 38" xfId="1018"/>
    <cellStyle name="Euro 39" xfId="1019"/>
    <cellStyle name="Euro 4" xfId="1020"/>
    <cellStyle name="Euro 4 2" xfId="1021"/>
    <cellStyle name="Euro 40" xfId="1022"/>
    <cellStyle name="Euro 41" xfId="1023"/>
    <cellStyle name="Euro 42" xfId="1024"/>
    <cellStyle name="Euro 43" xfId="1025"/>
    <cellStyle name="Euro 44" xfId="1026"/>
    <cellStyle name="Euro 45" xfId="1027"/>
    <cellStyle name="Euro 46" xfId="1028"/>
    <cellStyle name="Euro 47" xfId="1029"/>
    <cellStyle name="Euro 48" xfId="1030"/>
    <cellStyle name="Euro 49" xfId="1031"/>
    <cellStyle name="Euro 5" xfId="1032"/>
    <cellStyle name="Euro 5 2" xfId="1033"/>
    <cellStyle name="Euro 50" xfId="1034"/>
    <cellStyle name="Euro 51" xfId="1035"/>
    <cellStyle name="Euro 52" xfId="1036"/>
    <cellStyle name="Euro 53" xfId="1037"/>
    <cellStyle name="Euro 54" xfId="1038"/>
    <cellStyle name="Euro 6" xfId="1039"/>
    <cellStyle name="Euro 6 2" xfId="1040"/>
    <cellStyle name="Euro 7" xfId="1041"/>
    <cellStyle name="Euro 8" xfId="1042"/>
    <cellStyle name="Euro 9" xfId="1043"/>
    <cellStyle name="Euro_ACCANTON. f.oneri rischi 2011" xfId="1044"/>
    <cellStyle name="Explanatory Text" xfId="1045"/>
    <cellStyle name="Explanatory Text 2" xfId="1046"/>
    <cellStyle name="EY Narrative text" xfId="1047"/>
    <cellStyle name="EY1dp" xfId="1048"/>
    <cellStyle name="EY1dp 2" xfId="1049"/>
    <cellStyle name="EYColumnHeading" xfId="1050"/>
    <cellStyle name="Good" xfId="1051"/>
    <cellStyle name="Good 2" xfId="1052"/>
    <cellStyle name="Heading 1" xfId="1053"/>
    <cellStyle name="Heading 1 2" xfId="1054"/>
    <cellStyle name="Heading 2" xfId="1055"/>
    <cellStyle name="Heading 2 2" xfId="1056"/>
    <cellStyle name="Heading 3" xfId="1057"/>
    <cellStyle name="Heading 3 2" xfId="1058"/>
    <cellStyle name="Heading 4" xfId="1059"/>
    <cellStyle name="Heading 4 2" xfId="1060"/>
    <cellStyle name="Hyperlink 2" xfId="1061"/>
    <cellStyle name="Hyperlink 2 2" xfId="1062"/>
    <cellStyle name="Input 10" xfId="1064"/>
    <cellStyle name="Input 10 2" xfId="1065"/>
    <cellStyle name="Input 10 3" xfId="1066"/>
    <cellStyle name="Input 10 4" xfId="1067"/>
    <cellStyle name="Input 10 5" xfId="1068"/>
    <cellStyle name="Input 10 6" xfId="1069"/>
    <cellStyle name="Input 11" xfId="1070"/>
    <cellStyle name="Input 11 2" xfId="1071"/>
    <cellStyle name="Input 11 3" xfId="1072"/>
    <cellStyle name="Input 11 4" xfId="1073"/>
    <cellStyle name="Input 11 5" xfId="1074"/>
    <cellStyle name="Input 11 6" xfId="1075"/>
    <cellStyle name="Input 12" xfId="1076"/>
    <cellStyle name="Input 12 2" xfId="1077"/>
    <cellStyle name="Input 12 3" xfId="1078"/>
    <cellStyle name="Input 12 4" xfId="1079"/>
    <cellStyle name="Input 12 5" xfId="1080"/>
    <cellStyle name="Input 12 6" xfId="1081"/>
    <cellStyle name="Input 13" xfId="1082"/>
    <cellStyle name="Input 13 2" xfId="1083"/>
    <cellStyle name="Input 13 3" xfId="1084"/>
    <cellStyle name="Input 13 4" xfId="1085"/>
    <cellStyle name="Input 13 5" xfId="1086"/>
    <cellStyle name="Input 13 6" xfId="1087"/>
    <cellStyle name="Input 14" xfId="1088"/>
    <cellStyle name="Input 14 2" xfId="1089"/>
    <cellStyle name="Input 14 3" xfId="1090"/>
    <cellStyle name="Input 14 4" xfId="1091"/>
    <cellStyle name="Input 14 5" xfId="1092"/>
    <cellStyle name="Input 14 6" xfId="1093"/>
    <cellStyle name="Input 15" xfId="1094"/>
    <cellStyle name="Input 15 2" xfId="1095"/>
    <cellStyle name="Input 15 3" xfId="1096"/>
    <cellStyle name="Input 15 4" xfId="1097"/>
    <cellStyle name="Input 15 5" xfId="1098"/>
    <cellStyle name="Input 15 6" xfId="1099"/>
    <cellStyle name="Input 16" xfId="1100"/>
    <cellStyle name="Input 16 2" xfId="1101"/>
    <cellStyle name="Input 16 3" xfId="1102"/>
    <cellStyle name="Input 16 4" xfId="1103"/>
    <cellStyle name="Input 16 5" xfId="1104"/>
    <cellStyle name="Input 16 6" xfId="1105"/>
    <cellStyle name="Input 17" xfId="1106"/>
    <cellStyle name="Input 17 2" xfId="1107"/>
    <cellStyle name="Input 17 3" xfId="1108"/>
    <cellStyle name="Input 17 4" xfId="1109"/>
    <cellStyle name="Input 17 5" xfId="1110"/>
    <cellStyle name="Input 17 6" xfId="1111"/>
    <cellStyle name="Input 18" xfId="1112"/>
    <cellStyle name="Input 18 2" xfId="1113"/>
    <cellStyle name="Input 18 3" xfId="1114"/>
    <cellStyle name="Input 18 4" xfId="1115"/>
    <cellStyle name="Input 18 5" xfId="1116"/>
    <cellStyle name="Input 18 6" xfId="1117"/>
    <cellStyle name="Input 19" xfId="1118"/>
    <cellStyle name="Input 19 2" xfId="1119"/>
    <cellStyle name="Input 19 3" xfId="1120"/>
    <cellStyle name="Input 19 4" xfId="1121"/>
    <cellStyle name="Input 19 5" xfId="1122"/>
    <cellStyle name="Input 19 6" xfId="1123"/>
    <cellStyle name="Input 2" xfId="1124"/>
    <cellStyle name="Input 2 10" xfId="1125"/>
    <cellStyle name="Input 2 11" xfId="1126"/>
    <cellStyle name="Input 2 12" xfId="1127"/>
    <cellStyle name="Input 2 2" xfId="1128"/>
    <cellStyle name="Input 2 2 2" xfId="1129"/>
    <cellStyle name="Input 2 2 3" xfId="1130"/>
    <cellStyle name="Input 2 2 4" xfId="1131"/>
    <cellStyle name="Input 2 2 5" xfId="1132"/>
    <cellStyle name="Input 2 2 6" xfId="1133"/>
    <cellStyle name="Input 2 3" xfId="1134"/>
    <cellStyle name="Input 2 3 2" xfId="1135"/>
    <cellStyle name="Input 2 3 3" xfId="1136"/>
    <cellStyle name="Input 2 3 4" xfId="1137"/>
    <cellStyle name="Input 2 3 5" xfId="1138"/>
    <cellStyle name="Input 2 3 6" xfId="1139"/>
    <cellStyle name="Input 2 4" xfId="1140"/>
    <cellStyle name="Input 2 5" xfId="1141"/>
    <cellStyle name="Input 2 6" xfId="1142"/>
    <cellStyle name="Input 2 7" xfId="1143"/>
    <cellStyle name="Input 2 8" xfId="1144"/>
    <cellStyle name="Input 2 9" xfId="1145"/>
    <cellStyle name="Input 20" xfId="1146"/>
    <cellStyle name="Input 20 2" xfId="1147"/>
    <cellStyle name="Input 20 3" xfId="1148"/>
    <cellStyle name="Input 20 4" xfId="1149"/>
    <cellStyle name="Input 20 5" xfId="1150"/>
    <cellStyle name="Input 20 6" xfId="1151"/>
    <cellStyle name="Input 21" xfId="1152"/>
    <cellStyle name="Input 21 2" xfId="1153"/>
    <cellStyle name="Input 21 3" xfId="1154"/>
    <cellStyle name="Input 21 4" xfId="1155"/>
    <cellStyle name="Input 21 5" xfId="1156"/>
    <cellStyle name="Input 21 6" xfId="1157"/>
    <cellStyle name="Input 22" xfId="1158"/>
    <cellStyle name="Input 22 2" xfId="1159"/>
    <cellStyle name="Input 22 3" xfId="1160"/>
    <cellStyle name="Input 22 4" xfId="1161"/>
    <cellStyle name="Input 22 5" xfId="1162"/>
    <cellStyle name="Input 22 6" xfId="1163"/>
    <cellStyle name="Input 23" xfId="1164"/>
    <cellStyle name="Input 23 2" xfId="1165"/>
    <cellStyle name="Input 23 3" xfId="1166"/>
    <cellStyle name="Input 23 4" xfId="1167"/>
    <cellStyle name="Input 23 5" xfId="1168"/>
    <cellStyle name="Input 23 6" xfId="1169"/>
    <cellStyle name="Input 24" xfId="1170"/>
    <cellStyle name="Input 24 2" xfId="1171"/>
    <cellStyle name="Input 24 3" xfId="1172"/>
    <cellStyle name="Input 24 4" xfId="1173"/>
    <cellStyle name="Input 24 5" xfId="1174"/>
    <cellStyle name="Input 24 6" xfId="1175"/>
    <cellStyle name="Input 25" xfId="1176"/>
    <cellStyle name="Input 25 2" xfId="1177"/>
    <cellStyle name="Input 25 3" xfId="1178"/>
    <cellStyle name="Input 25 4" xfId="1179"/>
    <cellStyle name="Input 25 5" xfId="1180"/>
    <cellStyle name="Input 25 6" xfId="1181"/>
    <cellStyle name="Input 26" xfId="1063"/>
    <cellStyle name="Input 3" xfId="1182"/>
    <cellStyle name="Input 3 10" xfId="1183"/>
    <cellStyle name="Input 3 11" xfId="1184"/>
    <cellStyle name="Input 3 12" xfId="1185"/>
    <cellStyle name="Input 3 2" xfId="1186"/>
    <cellStyle name="Input 3 2 2" xfId="1187"/>
    <cellStyle name="Input 3 2 3" xfId="1188"/>
    <cellStyle name="Input 3 2 4" xfId="1189"/>
    <cellStyle name="Input 3 2 5" xfId="1190"/>
    <cellStyle name="Input 3 2 6" xfId="1191"/>
    <cellStyle name="Input 3 3" xfId="1192"/>
    <cellStyle name="Input 3 4" xfId="1193"/>
    <cellStyle name="Input 3 5" xfId="1194"/>
    <cellStyle name="Input 3 6" xfId="1195"/>
    <cellStyle name="Input 3 7" xfId="1196"/>
    <cellStyle name="Input 3 8" xfId="1197"/>
    <cellStyle name="Input 3 9" xfId="1198"/>
    <cellStyle name="Input 4" xfId="1199"/>
    <cellStyle name="Input 4 10" xfId="1200"/>
    <cellStyle name="Input 4 11" xfId="1201"/>
    <cellStyle name="Input 4 2" xfId="1202"/>
    <cellStyle name="Input 4 2 2" xfId="1203"/>
    <cellStyle name="Input 4 2 3" xfId="1204"/>
    <cellStyle name="Input 4 2 4" xfId="1205"/>
    <cellStyle name="Input 4 2 5" xfId="1206"/>
    <cellStyle name="Input 4 2 6" xfId="1207"/>
    <cellStyle name="Input 4 3" xfId="1208"/>
    <cellStyle name="Input 4 4" xfId="1209"/>
    <cellStyle name="Input 4 5" xfId="1210"/>
    <cellStyle name="Input 4 6" xfId="1211"/>
    <cellStyle name="Input 4 7" xfId="1212"/>
    <cellStyle name="Input 4 8" xfId="1213"/>
    <cellStyle name="Input 4 9" xfId="1214"/>
    <cellStyle name="Input 5" xfId="1215"/>
    <cellStyle name="Input 5 10" xfId="1216"/>
    <cellStyle name="Input 5 11" xfId="1217"/>
    <cellStyle name="Input 5 2" xfId="1218"/>
    <cellStyle name="Input 5 2 2" xfId="1219"/>
    <cellStyle name="Input 5 2 3" xfId="1220"/>
    <cellStyle name="Input 5 2 4" xfId="1221"/>
    <cellStyle name="Input 5 2 5" xfId="1222"/>
    <cellStyle name="Input 5 2 6" xfId="1223"/>
    <cellStyle name="Input 5 3" xfId="1224"/>
    <cellStyle name="Input 5 4" xfId="1225"/>
    <cellStyle name="Input 5 5" xfId="1226"/>
    <cellStyle name="Input 5 6" xfId="1227"/>
    <cellStyle name="Input 5 7" xfId="1228"/>
    <cellStyle name="Input 5 8" xfId="1229"/>
    <cellStyle name="Input 5 9" xfId="1230"/>
    <cellStyle name="Input 6" xfId="1231"/>
    <cellStyle name="Input 6 2" xfId="1232"/>
    <cellStyle name="Input 6 3" xfId="1233"/>
    <cellStyle name="Input 6 4" xfId="1234"/>
    <cellStyle name="Input 6 5" xfId="1235"/>
    <cellStyle name="Input 6 6" xfId="1236"/>
    <cellStyle name="Input 7" xfId="1237"/>
    <cellStyle name="Input 7 2" xfId="1238"/>
    <cellStyle name="Input 7 3" xfId="1239"/>
    <cellStyle name="Input 7 4" xfId="1240"/>
    <cellStyle name="Input 7 5" xfId="1241"/>
    <cellStyle name="Input 7 6" xfId="1242"/>
    <cellStyle name="Input 8" xfId="1243"/>
    <cellStyle name="Input 8 2" xfId="1244"/>
    <cellStyle name="Input 8 3" xfId="1245"/>
    <cellStyle name="Input 8 4" xfId="1246"/>
    <cellStyle name="Input 8 5" xfId="1247"/>
    <cellStyle name="Input 8 6" xfId="1248"/>
    <cellStyle name="Input 9" xfId="1249"/>
    <cellStyle name="Input 9 2" xfId="1250"/>
    <cellStyle name="Input 9 3" xfId="1251"/>
    <cellStyle name="Input 9 4" xfId="1252"/>
    <cellStyle name="Input 9 5" xfId="1253"/>
    <cellStyle name="Input 9 6" xfId="1254"/>
    <cellStyle name="KPMG Heading 1" xfId="1255"/>
    <cellStyle name="KPMG Heading 2" xfId="1256"/>
    <cellStyle name="KPMG Heading 3" xfId="1257"/>
    <cellStyle name="KPMG Heading 4" xfId="1258"/>
    <cellStyle name="KPMG Normal" xfId="1259"/>
    <cellStyle name="KPMG Normal Text" xfId="1260"/>
    <cellStyle name="Linked Cell 2" xfId="1261"/>
    <cellStyle name="Migliaia (0)_5.2" xfId="1263"/>
    <cellStyle name="Migliaia [0] 2" xfId="1264"/>
    <cellStyle name="Migliaia [0] 2 2" xfId="1265"/>
    <cellStyle name="Migliaia [0] 2 2 2" xfId="1266"/>
    <cellStyle name="Migliaia [0] 2 3" xfId="1267"/>
    <cellStyle name="Migliaia [0] 2 4" xfId="1268"/>
    <cellStyle name="Migliaia [0] 3" xfId="1269"/>
    <cellStyle name="Migliaia 10" xfId="1270"/>
    <cellStyle name="Migliaia 10 2" xfId="1271"/>
    <cellStyle name="Migliaia 10 3" xfId="1272"/>
    <cellStyle name="Migliaia 11" xfId="1273"/>
    <cellStyle name="Migliaia 11 2" xfId="1274"/>
    <cellStyle name="Migliaia 12" xfId="1275"/>
    <cellStyle name="Migliaia 12 2" xfId="1276"/>
    <cellStyle name="Migliaia 13" xfId="1277"/>
    <cellStyle name="Migliaia 13 2" xfId="1278"/>
    <cellStyle name="Migliaia 14" xfId="1279"/>
    <cellStyle name="Migliaia 14 2" xfId="1280"/>
    <cellStyle name="Migliaia 15" xfId="1281"/>
    <cellStyle name="Migliaia 15 2" xfId="1282"/>
    <cellStyle name="Migliaia 16" xfId="1283"/>
    <cellStyle name="Migliaia 17" xfId="1284"/>
    <cellStyle name="Migliaia 18" xfId="1285"/>
    <cellStyle name="Migliaia 19" xfId="1286"/>
    <cellStyle name="Migliaia 2" xfId="1287"/>
    <cellStyle name="Migliaia 2 10" xfId="1288"/>
    <cellStyle name="Migliaia 2 10 2" xfId="1289"/>
    <cellStyle name="Migliaia 2 11" xfId="1290"/>
    <cellStyle name="Migliaia 2 11 2" xfId="1291"/>
    <cellStyle name="Migliaia 2 12" xfId="1292"/>
    <cellStyle name="Migliaia 2 12 2" xfId="1293"/>
    <cellStyle name="Migliaia 2 13" xfId="1294"/>
    <cellStyle name="Migliaia 2 14" xfId="1295"/>
    <cellStyle name="Migliaia 2 2" xfId="1296"/>
    <cellStyle name="Migliaia 2 2 2" xfId="1297"/>
    <cellStyle name="Migliaia 2 3" xfId="1298"/>
    <cellStyle name="Migliaia 2 3 2" xfId="1299"/>
    <cellStyle name="Migliaia 2 3 3" xfId="1300"/>
    <cellStyle name="Migliaia 2 3 4" xfId="1301"/>
    <cellStyle name="Migliaia 2 4" xfId="1302"/>
    <cellStyle name="Migliaia 2 4 2" xfId="1303"/>
    <cellStyle name="Migliaia 2 5" xfId="1304"/>
    <cellStyle name="Migliaia 2 5 2" xfId="1305"/>
    <cellStyle name="Migliaia 2 6" xfId="1306"/>
    <cellStyle name="Migliaia 2 6 2" xfId="1307"/>
    <cellStyle name="Migliaia 2 7" xfId="1308"/>
    <cellStyle name="Migliaia 2 7 2" xfId="1309"/>
    <cellStyle name="Migliaia 2 8" xfId="1310"/>
    <cellStyle name="Migliaia 2 8 2" xfId="1311"/>
    <cellStyle name="Migliaia 2 9" xfId="1312"/>
    <cellStyle name="Migliaia 2 9 2" xfId="1313"/>
    <cellStyle name="Migliaia 20" xfId="1314"/>
    <cellStyle name="Migliaia 21" xfId="1315"/>
    <cellStyle name="Migliaia 22" xfId="1316"/>
    <cellStyle name="Migliaia 23" xfId="1317"/>
    <cellStyle name="Migliaia 24" xfId="1318"/>
    <cellStyle name="Migliaia 25" xfId="1319"/>
    <cellStyle name="Migliaia 26" xfId="1320"/>
    <cellStyle name="Migliaia 27" xfId="1321"/>
    <cellStyle name="Migliaia 28" xfId="1322"/>
    <cellStyle name="Migliaia 29" xfId="1323"/>
    <cellStyle name="Migliaia 3" xfId="1324"/>
    <cellStyle name="Migliaia 3 2" xfId="1325"/>
    <cellStyle name="Migliaia 3 2 2" xfId="1326"/>
    <cellStyle name="Migliaia 3 2 3" xfId="1327"/>
    <cellStyle name="Migliaia 3 2 4" xfId="1328"/>
    <cellStyle name="Migliaia 3 2 5" xfId="1329"/>
    <cellStyle name="Migliaia 3 3" xfId="1330"/>
    <cellStyle name="Migliaia 3 3 2" xfId="1331"/>
    <cellStyle name="Migliaia 3 3 3" xfId="1332"/>
    <cellStyle name="Migliaia 3 3 4" xfId="1333"/>
    <cellStyle name="Migliaia 3 3 5" xfId="1334"/>
    <cellStyle name="Migliaia 3 4" xfId="1335"/>
    <cellStyle name="Migliaia 3 4 2" xfId="1336"/>
    <cellStyle name="Migliaia 3 5" xfId="1337"/>
    <cellStyle name="Migliaia 3 5 2" xfId="1338"/>
    <cellStyle name="Migliaia 3 6" xfId="1339"/>
    <cellStyle name="Migliaia 3 6 2" xfId="1340"/>
    <cellStyle name="Migliaia 3 7" xfId="1341"/>
    <cellStyle name="Migliaia 3 7 2" xfId="1342"/>
    <cellStyle name="Migliaia 3 7 3" xfId="1343"/>
    <cellStyle name="Migliaia 3 7 4" xfId="1344"/>
    <cellStyle name="Migliaia 3 8" xfId="1345"/>
    <cellStyle name="Migliaia 3 8 2" xfId="1346"/>
    <cellStyle name="Migliaia 3 9" xfId="1347"/>
    <cellStyle name="Migliaia 30" xfId="1348"/>
    <cellStyle name="Migliaia 31" xfId="1349"/>
    <cellStyle name="Migliaia 32" xfId="1350"/>
    <cellStyle name="Migliaia 33" xfId="1351"/>
    <cellStyle name="Migliaia 34" xfId="1352"/>
    <cellStyle name="Migliaia 35" xfId="1353"/>
    <cellStyle name="Migliaia 36" xfId="1354"/>
    <cellStyle name="Migliaia 37" xfId="1355"/>
    <cellStyle name="Migliaia 38" xfId="1356"/>
    <cellStyle name="Migliaia 39" xfId="1357"/>
    <cellStyle name="Migliaia 4" xfId="1358"/>
    <cellStyle name="Migliaia 4 10" xfId="1359"/>
    <cellStyle name="Migliaia 4 2" xfId="1360"/>
    <cellStyle name="Migliaia 4 2 2" xfId="1361"/>
    <cellStyle name="Migliaia 4 2 3" xfId="1362"/>
    <cellStyle name="Migliaia 4 2 4" xfId="1363"/>
    <cellStyle name="Migliaia 4 2 5" xfId="1364"/>
    <cellStyle name="Migliaia 4 3" xfId="1365"/>
    <cellStyle name="Migliaia 4 3 2" xfId="1366"/>
    <cellStyle name="Migliaia 4 3 3" xfId="1367"/>
    <cellStyle name="Migliaia 4 3 4" xfId="1368"/>
    <cellStyle name="Migliaia 4 3 5" xfId="1369"/>
    <cellStyle name="Migliaia 4 4" xfId="1370"/>
    <cellStyle name="Migliaia 4 4 2" xfId="1371"/>
    <cellStyle name="Migliaia 4 4 3" xfId="1372"/>
    <cellStyle name="Migliaia 4 5" xfId="1373"/>
    <cellStyle name="Migliaia 4 5 2" xfId="1374"/>
    <cellStyle name="Migliaia 4 5 3" xfId="1375"/>
    <cellStyle name="Migliaia 4 6" xfId="1376"/>
    <cellStyle name="Migliaia 4 6 2" xfId="1377"/>
    <cellStyle name="Migliaia 4 6 3" xfId="1378"/>
    <cellStyle name="Migliaia 4 7" xfId="1379"/>
    <cellStyle name="Migliaia 4 7 2" xfId="1380"/>
    <cellStyle name="Migliaia 4 7 3" xfId="1381"/>
    <cellStyle name="Migliaia 4 7 4" xfId="1382"/>
    <cellStyle name="Migliaia 4 8" xfId="1383"/>
    <cellStyle name="Migliaia 4 8 2" xfId="1384"/>
    <cellStyle name="Migliaia 4 8 3" xfId="1385"/>
    <cellStyle name="Migliaia 4 9" xfId="1386"/>
    <cellStyle name="Migliaia 40" xfId="1387"/>
    <cellStyle name="Migliaia 41" xfId="1388"/>
    <cellStyle name="Migliaia 42" xfId="1389"/>
    <cellStyle name="Migliaia 43" xfId="1390"/>
    <cellStyle name="Migliaia 44" xfId="1391"/>
    <cellStyle name="Migliaia 45" xfId="1392"/>
    <cellStyle name="Migliaia 46" xfId="1393"/>
    <cellStyle name="Migliaia 47" xfId="1394"/>
    <cellStyle name="Migliaia 48" xfId="1395"/>
    <cellStyle name="Migliaia 49" xfId="1396"/>
    <cellStyle name="Migliaia 5" xfId="1397"/>
    <cellStyle name="Migliaia 5 2" xfId="1398"/>
    <cellStyle name="Migliaia 5 2 2" xfId="1399"/>
    <cellStyle name="Migliaia 5 2 3" xfId="1400"/>
    <cellStyle name="Migliaia 5 2 4" xfId="1401"/>
    <cellStyle name="Migliaia 5 2 5" xfId="1402"/>
    <cellStyle name="Migliaia 5 3" xfId="1403"/>
    <cellStyle name="Migliaia 5 3 2" xfId="1404"/>
    <cellStyle name="Migliaia 5 3 3" xfId="1405"/>
    <cellStyle name="Migliaia 5 3 4" xfId="1406"/>
    <cellStyle name="Migliaia 5 3 5" xfId="1407"/>
    <cellStyle name="Migliaia 5 4" xfId="1408"/>
    <cellStyle name="Migliaia 5 4 2" xfId="1409"/>
    <cellStyle name="Migliaia 5 5" xfId="1410"/>
    <cellStyle name="Migliaia 5 5 2" xfId="1411"/>
    <cellStyle name="Migliaia 5 6" xfId="1412"/>
    <cellStyle name="Migliaia 5 6 2" xfId="1413"/>
    <cellStyle name="Migliaia 5 7" xfId="1414"/>
    <cellStyle name="Migliaia 5 7 2" xfId="1415"/>
    <cellStyle name="Migliaia 5 7 3" xfId="1416"/>
    <cellStyle name="Migliaia 5 7 4" xfId="1417"/>
    <cellStyle name="Migliaia 5 8" xfId="1418"/>
    <cellStyle name="Migliaia 5 8 2" xfId="1419"/>
    <cellStyle name="Migliaia 5 9" xfId="1420"/>
    <cellStyle name="Migliaia 50" xfId="1421"/>
    <cellStyle name="Migliaia 51" xfId="1422"/>
    <cellStyle name="Migliaia 52" xfId="1423"/>
    <cellStyle name="Migliaia 53" xfId="1424"/>
    <cellStyle name="Migliaia 54" xfId="1425"/>
    <cellStyle name="Migliaia 55" xfId="1262"/>
    <cellStyle name="Migliaia 56" xfId="2805"/>
    <cellStyle name="Migliaia 6" xfId="1426"/>
    <cellStyle name="Migliaia 6 2" xfId="1427"/>
    <cellStyle name="Migliaia 6 3" xfId="1428"/>
    <cellStyle name="Migliaia 6 4" xfId="1429"/>
    <cellStyle name="Migliaia 7" xfId="1430"/>
    <cellStyle name="Migliaia 7 2" xfId="1431"/>
    <cellStyle name="Migliaia 7 3" xfId="1432"/>
    <cellStyle name="Migliaia 7 4" xfId="1433"/>
    <cellStyle name="Migliaia 7 5" xfId="1434"/>
    <cellStyle name="Migliaia 8" xfId="1435"/>
    <cellStyle name="Migliaia 8 2" xfId="1436"/>
    <cellStyle name="Migliaia 9" xfId="1437"/>
    <cellStyle name="Migliaia 9 2" xfId="1438"/>
    <cellStyle name="Neutral" xfId="1439"/>
    <cellStyle name="Neutral 2" xfId="1440"/>
    <cellStyle name="Neutrale 10" xfId="1442"/>
    <cellStyle name="Neutrale 11" xfId="1443"/>
    <cellStyle name="Neutrale 12" xfId="1444"/>
    <cellStyle name="Neutrale 13" xfId="1445"/>
    <cellStyle name="Neutrale 14" xfId="1446"/>
    <cellStyle name="Neutrale 15" xfId="1447"/>
    <cellStyle name="Neutrale 16" xfId="1448"/>
    <cellStyle name="Neutrale 17" xfId="1449"/>
    <cellStyle name="Neutrale 18" xfId="1450"/>
    <cellStyle name="Neutrale 19" xfId="1451"/>
    <cellStyle name="Neutrale 2" xfId="1452"/>
    <cellStyle name="Neutrale 2 2" xfId="1453"/>
    <cellStyle name="Neutrale 20" xfId="1454"/>
    <cellStyle name="Neutrale 21" xfId="1455"/>
    <cellStyle name="Neutrale 22" xfId="1456"/>
    <cellStyle name="Neutrale 23" xfId="1457"/>
    <cellStyle name="Neutrale 24" xfId="1441"/>
    <cellStyle name="Neutrale 3" xfId="1458"/>
    <cellStyle name="Neutrale 3 2" xfId="1459"/>
    <cellStyle name="Neutrale 4" xfId="1460"/>
    <cellStyle name="Neutrale 4 2" xfId="1461"/>
    <cellStyle name="Neutrale 5" xfId="1462"/>
    <cellStyle name="Neutrale 5 2" xfId="1463"/>
    <cellStyle name="Neutrale 6" xfId="1464"/>
    <cellStyle name="Neutrale 7" xfId="1465"/>
    <cellStyle name="Neutrale 8" xfId="1466"/>
    <cellStyle name="Neutrale 9" xfId="1467"/>
    <cellStyle name="Normal 2" xfId="1468"/>
    <cellStyle name="Normal 2 2" xfId="1469"/>
    <cellStyle name="Normal 2 2 2" xfId="1470"/>
    <cellStyle name="Normal 2 2 3" xfId="1471"/>
    <cellStyle name="Normal 2 2 4" xfId="1472"/>
    <cellStyle name="Normal 2 2 5" xfId="1473"/>
    <cellStyle name="Normal 2 2 6" xfId="1474"/>
    <cellStyle name="Normal 2 3" xfId="1475"/>
    <cellStyle name="Normal 2 4" xfId="1476"/>
    <cellStyle name="Normal 2 5" xfId="1477"/>
    <cellStyle name="Normal 2 6" xfId="1478"/>
    <cellStyle name="Normal 2 7" xfId="1479"/>
    <cellStyle name="Normal 2 8" xfId="1480"/>
    <cellStyle name="Normal 2 9" xfId="1481"/>
    <cellStyle name="Normal 3" xfId="1482"/>
    <cellStyle name="Normal 3 2" xfId="1483"/>
    <cellStyle name="Normal 3 3" xfId="1484"/>
    <cellStyle name="Normal 4" xfId="1485"/>
    <cellStyle name="Normal 4 2" xfId="1486"/>
    <cellStyle name="Normal 4 3" xfId="1487"/>
    <cellStyle name="Normal 5" xfId="1488"/>
    <cellStyle name="Normal 5 2" xfId="1489"/>
    <cellStyle name="Normal 6" xfId="1490"/>
    <cellStyle name="Normal 6 2" xfId="1491"/>
    <cellStyle name="Normal 7" xfId="1492"/>
    <cellStyle name="Normal 8 2" xfId="1493"/>
    <cellStyle name="Normale" xfId="0" builtinId="0"/>
    <cellStyle name="Normale 10" xfId="1494"/>
    <cellStyle name="Normale 10 2" xfId="1495"/>
    <cellStyle name="Normale 10 2 2" xfId="1496"/>
    <cellStyle name="Normale 10 3" xfId="1497"/>
    <cellStyle name="Normale 10 3 2" xfId="1498"/>
    <cellStyle name="Normale 10 4" xfId="1499"/>
    <cellStyle name="Normale 10 4 2" xfId="1500"/>
    <cellStyle name="Normale 10 5" xfId="1501"/>
    <cellStyle name="Normale 10 5 2" xfId="1502"/>
    <cellStyle name="Normale 10 6" xfId="1503"/>
    <cellStyle name="Normale 10 6 2" xfId="1504"/>
    <cellStyle name="Normale 10 7" xfId="1505"/>
    <cellStyle name="Normale 10 7 2" xfId="1506"/>
    <cellStyle name="Normale 10 8" xfId="1507"/>
    <cellStyle name="Normale 10 8 2" xfId="1508"/>
    <cellStyle name="Normale 10 9" xfId="1509"/>
    <cellStyle name="Normale 10_Allegati_Bilancio esercizio_2011_v27042012 roberta" xfId="1510"/>
    <cellStyle name="Normale 11" xfId="1511"/>
    <cellStyle name="Normale 11 2" xfId="1512"/>
    <cellStyle name="Normale 12" xfId="1513"/>
    <cellStyle name="Normale 12 2" xfId="1514"/>
    <cellStyle name="Normale 12 3" xfId="1515"/>
    <cellStyle name="Normale 12 4" xfId="1516"/>
    <cellStyle name="Normale 13" xfId="1517"/>
    <cellStyle name="Normale 13 2" xfId="1518"/>
    <cellStyle name="Normale 14" xfId="1519"/>
    <cellStyle name="Normale 15" xfId="1520"/>
    <cellStyle name="Normale 16" xfId="1521"/>
    <cellStyle name="Normale 17" xfId="1522"/>
    <cellStyle name="Normale 18" xfId="1523"/>
    <cellStyle name="Normale 19" xfId="1524"/>
    <cellStyle name="Normale 2" xfId="1"/>
    <cellStyle name="Normale 2 10" xfId="1526"/>
    <cellStyle name="Normale 2 10 2" xfId="1527"/>
    <cellStyle name="Normale 2 10 3" xfId="1528"/>
    <cellStyle name="Normale 2 10 4" xfId="1529"/>
    <cellStyle name="Normale 2 11" xfId="1530"/>
    <cellStyle name="Normale 2 11 2" xfId="1531"/>
    <cellStyle name="Normale 2 11 3" xfId="1532"/>
    <cellStyle name="Normale 2 11 4" xfId="1533"/>
    <cellStyle name="Normale 2 11 5" xfId="1534"/>
    <cellStyle name="Normale 2 12" xfId="1535"/>
    <cellStyle name="Normale 2 12 2" xfId="1536"/>
    <cellStyle name="Normale 2 12 3" xfId="1537"/>
    <cellStyle name="Normale 2 12 4" xfId="1538"/>
    <cellStyle name="Normale 2 13" xfId="1539"/>
    <cellStyle name="Normale 2 14" xfId="1540"/>
    <cellStyle name="Normale 2 15" xfId="1541"/>
    <cellStyle name="Normale 2 16" xfId="1542"/>
    <cellStyle name="Normale 2 17" xfId="1543"/>
    <cellStyle name="Normale 2 17 2" xfId="1544"/>
    <cellStyle name="Normale 2 17 3" xfId="1545"/>
    <cellStyle name="Normale 2 17 4" xfId="1546"/>
    <cellStyle name="Normale 2 18" xfId="1547"/>
    <cellStyle name="Normale 2 19" xfId="1548"/>
    <cellStyle name="Normale 2 2" xfId="1549"/>
    <cellStyle name="Normale 2 2 10" xfId="1550"/>
    <cellStyle name="Normale 2 2 11" xfId="1551"/>
    <cellStyle name="Normale 2 2 12" xfId="1552"/>
    <cellStyle name="Normale 2 2 13" xfId="1553"/>
    <cellStyle name="Normale 2 2 14" xfId="1554"/>
    <cellStyle name="Normale 2 2 15" xfId="1555"/>
    <cellStyle name="Normale 2 2 16" xfId="1556"/>
    <cellStyle name="Normale 2 2 17" xfId="1557"/>
    <cellStyle name="Normale 2 2 18" xfId="1558"/>
    <cellStyle name="Normale 2 2 19" xfId="1559"/>
    <cellStyle name="Normale 2 2 2" xfId="1560"/>
    <cellStyle name="Normale 2 2 2 10" xfId="1561"/>
    <cellStyle name="Normale 2 2 2 11" xfId="1562"/>
    <cellStyle name="Normale 2 2 2 12" xfId="1563"/>
    <cellStyle name="Normale 2 2 2 13" xfId="1564"/>
    <cellStyle name="Normale 2 2 2 14" xfId="1565"/>
    <cellStyle name="Normale 2 2 2 15" xfId="1566"/>
    <cellStyle name="Normale 2 2 2 16" xfId="1567"/>
    <cellStyle name="Normale 2 2 2 17" xfId="1568"/>
    <cellStyle name="Normale 2 2 2 18" xfId="1569"/>
    <cellStyle name="Normale 2 2 2 19" xfId="1570"/>
    <cellStyle name="Normale 2 2 2 2" xfId="1571"/>
    <cellStyle name="Normale 2 2 2 20" xfId="1572"/>
    <cellStyle name="Normale 2 2 2 21" xfId="1573"/>
    <cellStyle name="Normale 2 2 2 22" xfId="1574"/>
    <cellStyle name="Normale 2 2 2 23" xfId="1575"/>
    <cellStyle name="Normale 2 2 2 24" xfId="1576"/>
    <cellStyle name="Normale 2 2 2 25" xfId="1577"/>
    <cellStyle name="Normale 2 2 2 26" xfId="1578"/>
    <cellStyle name="Normale 2 2 2 27" xfId="1579"/>
    <cellStyle name="Normale 2 2 2 28" xfId="1580"/>
    <cellStyle name="Normale 2 2 2 29" xfId="1581"/>
    <cellStyle name="Normale 2 2 2 3" xfId="1582"/>
    <cellStyle name="Normale 2 2 2 30" xfId="1583"/>
    <cellStyle name="Normale 2 2 2 4" xfId="1584"/>
    <cellStyle name="Normale 2 2 2 5" xfId="1585"/>
    <cellStyle name="Normale 2 2 2 6" xfId="1586"/>
    <cellStyle name="Normale 2 2 2 7" xfId="1587"/>
    <cellStyle name="Normale 2 2 2 8" xfId="1588"/>
    <cellStyle name="Normale 2 2 2 9" xfId="1589"/>
    <cellStyle name="Normale 2 2 20" xfId="1590"/>
    <cellStyle name="Normale 2 2 21" xfId="1591"/>
    <cellStyle name="Normale 2 2 22" xfId="1592"/>
    <cellStyle name="Normale 2 2 23" xfId="1593"/>
    <cellStyle name="Normale 2 2 24" xfId="1594"/>
    <cellStyle name="Normale 2 2 25" xfId="1595"/>
    <cellStyle name="Normale 2 2 26" xfId="1596"/>
    <cellStyle name="Normale 2 2 27" xfId="1597"/>
    <cellStyle name="Normale 2 2 28" xfId="1598"/>
    <cellStyle name="Normale 2 2 29" xfId="1599"/>
    <cellStyle name="Normale 2 2 3" xfId="1600"/>
    <cellStyle name="Normale 2 2 3 2" xfId="1601"/>
    <cellStyle name="Normale 2 2 30" xfId="1602"/>
    <cellStyle name="Normale 2 2 31" xfId="1603"/>
    <cellStyle name="Normale 2 2 32" xfId="1604"/>
    <cellStyle name="Normale 2 2 33" xfId="1605"/>
    <cellStyle name="Normale 2 2 34" xfId="1606"/>
    <cellStyle name="Normale 2 2 35" xfId="1607"/>
    <cellStyle name="Normale 2 2 36" xfId="1608"/>
    <cellStyle name="Normale 2 2 37" xfId="1609"/>
    <cellStyle name="Normale 2 2 38" xfId="1610"/>
    <cellStyle name="Normale 2 2 39" xfId="1611"/>
    <cellStyle name="Normale 2 2 4" xfId="1612"/>
    <cellStyle name="Normale 2 2 4 2" xfId="1613"/>
    <cellStyle name="Normale 2 2 40" xfId="1614"/>
    <cellStyle name="Normale 2 2 41" xfId="1615"/>
    <cellStyle name="Normale 2 2 42" xfId="1616"/>
    <cellStyle name="Normale 2 2 43" xfId="1617"/>
    <cellStyle name="Normale 2 2 44" xfId="1618"/>
    <cellStyle name="Normale 2 2 45" xfId="1619"/>
    <cellStyle name="Normale 2 2 46" xfId="1620"/>
    <cellStyle name="Normale 2 2 47" xfId="1621"/>
    <cellStyle name="Normale 2 2 48" xfId="1622"/>
    <cellStyle name="Normale 2 2 49" xfId="1623"/>
    <cellStyle name="Normale 2 2 5" xfId="1624"/>
    <cellStyle name="Normale 2 2 5 2" xfId="1625"/>
    <cellStyle name="Normale 2 2 6" xfId="1626"/>
    <cellStyle name="Normale 2 2 6 2" xfId="1627"/>
    <cellStyle name="Normale 2 2 7" xfId="1628"/>
    <cellStyle name="Normale 2 2 7 2" xfId="1629"/>
    <cellStyle name="Normale 2 2 7 3" xfId="1630"/>
    <cellStyle name="Normale 2 2 8" xfId="1631"/>
    <cellStyle name="Normale 2 2 8 2" xfId="1632"/>
    <cellStyle name="Normale 2 2 9" xfId="1633"/>
    <cellStyle name="Normale 2 2_Schede Personale" xfId="1634"/>
    <cellStyle name="Normale 2 20" xfId="1635"/>
    <cellStyle name="Normale 2 21" xfId="1636"/>
    <cellStyle name="Normale 2 22" xfId="1637"/>
    <cellStyle name="Normale 2 23" xfId="1638"/>
    <cellStyle name="Normale 2 24" xfId="1639"/>
    <cellStyle name="Normale 2 25" xfId="1640"/>
    <cellStyle name="Normale 2 26" xfId="1641"/>
    <cellStyle name="Normale 2 27" xfId="1642"/>
    <cellStyle name="Normale 2 28" xfId="1643"/>
    <cellStyle name="Normale 2 29" xfId="1644"/>
    <cellStyle name="Normale 2 3" xfId="1645"/>
    <cellStyle name="Normale 2 3 10" xfId="1646"/>
    <cellStyle name="Normale 2 3 11" xfId="1647"/>
    <cellStyle name="Normale 2 3 12" xfId="1648"/>
    <cellStyle name="Normale 2 3 13" xfId="1649"/>
    <cellStyle name="Normale 2 3 14" xfId="1650"/>
    <cellStyle name="Normale 2 3 15" xfId="1651"/>
    <cellStyle name="Normale 2 3 16" xfId="1652"/>
    <cellStyle name="Normale 2 3 17" xfId="1653"/>
    <cellStyle name="Normale 2 3 18" xfId="1654"/>
    <cellStyle name="Normale 2 3 19" xfId="1655"/>
    <cellStyle name="Normale 2 3 2" xfId="1656"/>
    <cellStyle name="Normale 2 3 2 2" xfId="1657"/>
    <cellStyle name="Normale 2 3 20" xfId="1658"/>
    <cellStyle name="Normale 2 3 21" xfId="1659"/>
    <cellStyle name="Normale 2 3 22" xfId="1660"/>
    <cellStyle name="Normale 2 3 23" xfId="1661"/>
    <cellStyle name="Normale 2 3 24" xfId="1662"/>
    <cellStyle name="Normale 2 3 25" xfId="1663"/>
    <cellStyle name="Normale 2 3 26" xfId="1664"/>
    <cellStyle name="Normale 2 3 27" xfId="1665"/>
    <cellStyle name="Normale 2 3 28" xfId="1666"/>
    <cellStyle name="Normale 2 3 29" xfId="1667"/>
    <cellStyle name="Normale 2 3 3" xfId="1668"/>
    <cellStyle name="Normale 2 3 30" xfId="1669"/>
    <cellStyle name="Normale 2 3 31" xfId="1670"/>
    <cellStyle name="Normale 2 3 32" xfId="1671"/>
    <cellStyle name="Normale 2 3 33" xfId="1672"/>
    <cellStyle name="Normale 2 3 34" xfId="1673"/>
    <cellStyle name="Normale 2 3 4" xfId="1674"/>
    <cellStyle name="Normale 2 3 5" xfId="1675"/>
    <cellStyle name="Normale 2 3 6" xfId="1676"/>
    <cellStyle name="Normale 2 3 7" xfId="1677"/>
    <cellStyle name="Normale 2 3 8" xfId="1678"/>
    <cellStyle name="Normale 2 3 9" xfId="1679"/>
    <cellStyle name="Normale 2 30" xfId="1680"/>
    <cellStyle name="Normale 2 31" xfId="1681"/>
    <cellStyle name="Normale 2 32" xfId="1682"/>
    <cellStyle name="Normale 2 33" xfId="1683"/>
    <cellStyle name="Normale 2 34" xfId="1684"/>
    <cellStyle name="Normale 2 35" xfId="1685"/>
    <cellStyle name="Normale 2 36" xfId="1686"/>
    <cellStyle name="Normale 2 37" xfId="1687"/>
    <cellStyle name="Normale 2 38" xfId="1688"/>
    <cellStyle name="Normale 2 39" xfId="1689"/>
    <cellStyle name="Normale 2 4" xfId="1690"/>
    <cellStyle name="Normale 2 40" xfId="1691"/>
    <cellStyle name="Normale 2 41" xfId="1692"/>
    <cellStyle name="Normale 2 42" xfId="1693"/>
    <cellStyle name="Normale 2 43" xfId="1694"/>
    <cellStyle name="Normale 2 44" xfId="1695"/>
    <cellStyle name="Normale 2 45" xfId="1696"/>
    <cellStyle name="Normale 2 46" xfId="1697"/>
    <cellStyle name="Normale 2 47" xfId="1698"/>
    <cellStyle name="Normale 2 48" xfId="1699"/>
    <cellStyle name="Normale 2 49" xfId="1700"/>
    <cellStyle name="Normale 2 5" xfId="1701"/>
    <cellStyle name="Normale 2 50" xfId="1702"/>
    <cellStyle name="Normale 2 51" xfId="1525"/>
    <cellStyle name="Normale 2 6" xfId="1703"/>
    <cellStyle name="Normale 2 7" xfId="1704"/>
    <cellStyle name="Normale 2 7 2" xfId="1705"/>
    <cellStyle name="Normale 2 7 3" xfId="1706"/>
    <cellStyle name="Normale 2 7 4" xfId="1707"/>
    <cellStyle name="Normale 2 8" xfId="1708"/>
    <cellStyle name="Normale 2 9" xfId="1709"/>
    <cellStyle name="Normale 2_CAMPAGNA DI VACCINAZIONE 2009-2010 - ACCANTONAMENTO" xfId="1710"/>
    <cellStyle name="Normale 20" xfId="1711"/>
    <cellStyle name="Normale 21" xfId="1712"/>
    <cellStyle name="Normale 22" xfId="1713"/>
    <cellStyle name="Normale 23" xfId="1714"/>
    <cellStyle name="Normale 24" xfId="1715"/>
    <cellStyle name="Normale 25" xfId="1716"/>
    <cellStyle name="Normale 26" xfId="1717"/>
    <cellStyle name="Normale 27" xfId="1718"/>
    <cellStyle name="Normale 28" xfId="1719"/>
    <cellStyle name="Normale 29" xfId="1720"/>
    <cellStyle name="Normale 3" xfId="1721"/>
    <cellStyle name="Normale 3 2" xfId="1722"/>
    <cellStyle name="Normale 3 2 2" xfId="1723"/>
    <cellStyle name="Normale 3 2 3" xfId="1724"/>
    <cellStyle name="Normale 3 3" xfId="1725"/>
    <cellStyle name="Normale 3 4" xfId="1726"/>
    <cellStyle name="Normale 3 5" xfId="1727"/>
    <cellStyle name="Normale 3 6" xfId="1728"/>
    <cellStyle name="Normale 3 7" xfId="1729"/>
    <cellStyle name="Normale 3 8" xfId="1730"/>
    <cellStyle name="Normale 3_BUDGET DI PREVISIONE 2011 LT NEW DEFINITIVO FOGLIO DI LAVORO GIUGNO 2011" xfId="1731"/>
    <cellStyle name="Normale 30" xfId="2"/>
    <cellStyle name="Normale 31" xfId="2804"/>
    <cellStyle name="Normale 4" xfId="1732"/>
    <cellStyle name="Normale 4 2" xfId="1733"/>
    <cellStyle name="Normale 4 2 2" xfId="1734"/>
    <cellStyle name="Normale 4 3" xfId="1735"/>
    <cellStyle name="Normale 4 3 2" xfId="1736"/>
    <cellStyle name="Normale 4 4" xfId="1737"/>
    <cellStyle name="Normale 4 5" xfId="1738"/>
    <cellStyle name="Normale 4 6" xfId="1739"/>
    <cellStyle name="Normale 4 7" xfId="1740"/>
    <cellStyle name="Normale 5" xfId="1741"/>
    <cellStyle name="Normale 5 2" xfId="1742"/>
    <cellStyle name="Normale 5 2 2" xfId="1743"/>
    <cellStyle name="Normale 5 3" xfId="1744"/>
    <cellStyle name="Normale 5 3 2" xfId="1745"/>
    <cellStyle name="Normale 5 4" xfId="1746"/>
    <cellStyle name="Normale 5 5" xfId="1747"/>
    <cellStyle name="Normale 5 6" xfId="1748"/>
    <cellStyle name="Normale 5 7" xfId="1749"/>
    <cellStyle name="Normale 6" xfId="1750"/>
    <cellStyle name="Normale 6 2" xfId="1751"/>
    <cellStyle name="Normale 7" xfId="1752"/>
    <cellStyle name="Normale 8" xfId="1753"/>
    <cellStyle name="Normale 9" xfId="1754"/>
    <cellStyle name="Normale 9 2" xfId="1755"/>
    <cellStyle name="Normale 9 3" xfId="1756"/>
    <cellStyle name="Normale 9 4" xfId="1757"/>
    <cellStyle name="Normale 9 5" xfId="1758"/>
    <cellStyle name="Normale 9 6" xfId="1759"/>
    <cellStyle name="Normale 9 7" xfId="1760"/>
    <cellStyle name="Normale 9 8" xfId="1761"/>
    <cellStyle name="Nota 10" xfId="1763"/>
    <cellStyle name="Nota 10 2" xfId="1764"/>
    <cellStyle name="Nota 10 3" xfId="1765"/>
    <cellStyle name="Nota 10 4" xfId="1766"/>
    <cellStyle name="Nota 10 5" xfId="1767"/>
    <cellStyle name="Nota 10 6" xfId="1768"/>
    <cellStyle name="Nota 11" xfId="1769"/>
    <cellStyle name="Nota 11 2" xfId="1770"/>
    <cellStyle name="Nota 11 3" xfId="1771"/>
    <cellStyle name="Nota 11 4" xfId="1772"/>
    <cellStyle name="Nota 11 5" xfId="1773"/>
    <cellStyle name="Nota 11 6" xfId="1774"/>
    <cellStyle name="Nota 12" xfId="1775"/>
    <cellStyle name="Nota 12 2" xfId="1776"/>
    <cellStyle name="Nota 12 3" xfId="1777"/>
    <cellStyle name="Nota 12 4" xfId="1778"/>
    <cellStyle name="Nota 12 5" xfId="1779"/>
    <cellStyle name="Nota 12 6" xfId="1780"/>
    <cellStyle name="Nota 13" xfId="1781"/>
    <cellStyle name="Nota 13 2" xfId="1782"/>
    <cellStyle name="Nota 13 3" xfId="1783"/>
    <cellStyle name="Nota 13 4" xfId="1784"/>
    <cellStyle name="Nota 13 5" xfId="1785"/>
    <cellStyle name="Nota 13 6" xfId="1786"/>
    <cellStyle name="Nota 14" xfId="1787"/>
    <cellStyle name="Nota 14 2" xfId="1788"/>
    <cellStyle name="Nota 14 3" xfId="1789"/>
    <cellStyle name="Nota 14 4" xfId="1790"/>
    <cellStyle name="Nota 14 5" xfId="1791"/>
    <cellStyle name="Nota 14 6" xfId="1792"/>
    <cellStyle name="Nota 15" xfId="1793"/>
    <cellStyle name="Nota 15 2" xfId="1794"/>
    <cellStyle name="Nota 15 3" xfId="1795"/>
    <cellStyle name="Nota 15 4" xfId="1796"/>
    <cellStyle name="Nota 15 5" xfId="1797"/>
    <cellStyle name="Nota 15 6" xfId="1798"/>
    <cellStyle name="Nota 16" xfId="1799"/>
    <cellStyle name="Nota 16 2" xfId="1800"/>
    <cellStyle name="Nota 16 3" xfId="1801"/>
    <cellStyle name="Nota 16 4" xfId="1802"/>
    <cellStyle name="Nota 16 5" xfId="1803"/>
    <cellStyle name="Nota 16 6" xfId="1804"/>
    <cellStyle name="Nota 17" xfId="1805"/>
    <cellStyle name="Nota 17 2" xfId="1806"/>
    <cellStyle name="Nota 17 3" xfId="1807"/>
    <cellStyle name="Nota 17 4" xfId="1808"/>
    <cellStyle name="Nota 17 5" xfId="1809"/>
    <cellStyle name="Nota 17 6" xfId="1810"/>
    <cellStyle name="Nota 18" xfId="1811"/>
    <cellStyle name="Nota 18 2" xfId="1812"/>
    <cellStyle name="Nota 18 3" xfId="1813"/>
    <cellStyle name="Nota 18 4" xfId="1814"/>
    <cellStyle name="Nota 18 5" xfId="1815"/>
    <cellStyle name="Nota 18 6" xfId="1816"/>
    <cellStyle name="Nota 19" xfId="1817"/>
    <cellStyle name="Nota 19 2" xfId="1818"/>
    <cellStyle name="Nota 19 3" xfId="1819"/>
    <cellStyle name="Nota 19 4" xfId="1820"/>
    <cellStyle name="Nota 19 5" xfId="1821"/>
    <cellStyle name="Nota 19 6" xfId="1822"/>
    <cellStyle name="Nota 2" xfId="1823"/>
    <cellStyle name="Nota 2 10" xfId="1824"/>
    <cellStyle name="Nota 2 11" xfId="1825"/>
    <cellStyle name="Nota 2 12" xfId="1826"/>
    <cellStyle name="Nota 2 2" xfId="1827"/>
    <cellStyle name="Nota 2 2 2" xfId="1828"/>
    <cellStyle name="Nota 2 2 3" xfId="1829"/>
    <cellStyle name="Nota 2 2 4" xfId="1830"/>
    <cellStyle name="Nota 2 2 5" xfId="1831"/>
    <cellStyle name="Nota 2 2 6" xfId="1832"/>
    <cellStyle name="Nota 2 3" xfId="1833"/>
    <cellStyle name="Nota 2 3 2" xfId="1834"/>
    <cellStyle name="Nota 2 3 3" xfId="1835"/>
    <cellStyle name="Nota 2 3 4" xfId="1836"/>
    <cellStyle name="Nota 2 3 5" xfId="1837"/>
    <cellStyle name="Nota 2 3 6" xfId="1838"/>
    <cellStyle name="Nota 2 4" xfId="1839"/>
    <cellStyle name="Nota 2 5" xfId="1840"/>
    <cellStyle name="Nota 2 6" xfId="1841"/>
    <cellStyle name="Nota 2 7" xfId="1842"/>
    <cellStyle name="Nota 2 8" xfId="1843"/>
    <cellStyle name="Nota 2 9" xfId="1844"/>
    <cellStyle name="Nota 20" xfId="1845"/>
    <cellStyle name="Nota 20 2" xfId="1846"/>
    <cellStyle name="Nota 20 3" xfId="1847"/>
    <cellStyle name="Nota 20 4" xfId="1848"/>
    <cellStyle name="Nota 20 5" xfId="1849"/>
    <cellStyle name="Nota 20 6" xfId="1850"/>
    <cellStyle name="Nota 21" xfId="1851"/>
    <cellStyle name="Nota 21 2" xfId="1852"/>
    <cellStyle name="Nota 21 3" xfId="1853"/>
    <cellStyle name="Nota 21 4" xfId="1854"/>
    <cellStyle name="Nota 21 5" xfId="1855"/>
    <cellStyle name="Nota 21 6" xfId="1856"/>
    <cellStyle name="Nota 22" xfId="1857"/>
    <cellStyle name="Nota 22 2" xfId="1858"/>
    <cellStyle name="Nota 22 3" xfId="1859"/>
    <cellStyle name="Nota 22 4" xfId="1860"/>
    <cellStyle name="Nota 22 5" xfId="1861"/>
    <cellStyle name="Nota 22 6" xfId="1862"/>
    <cellStyle name="Nota 23" xfId="1863"/>
    <cellStyle name="Nota 23 2" xfId="1864"/>
    <cellStyle name="Nota 23 3" xfId="1865"/>
    <cellStyle name="Nota 23 4" xfId="1866"/>
    <cellStyle name="Nota 23 5" xfId="1867"/>
    <cellStyle name="Nota 23 6" xfId="1868"/>
    <cellStyle name="Nota 24" xfId="1869"/>
    <cellStyle name="Nota 24 2" xfId="1870"/>
    <cellStyle name="Nota 24 3" xfId="1871"/>
    <cellStyle name="Nota 24 4" xfId="1872"/>
    <cellStyle name="Nota 24 5" xfId="1873"/>
    <cellStyle name="Nota 24 6" xfId="1874"/>
    <cellStyle name="Nota 25" xfId="1875"/>
    <cellStyle name="Nota 25 2" xfId="1876"/>
    <cellStyle name="Nota 25 3" xfId="1877"/>
    <cellStyle name="Nota 25 4" xfId="1878"/>
    <cellStyle name="Nota 25 5" xfId="1879"/>
    <cellStyle name="Nota 25 6" xfId="1880"/>
    <cellStyle name="Nota 26" xfId="1762"/>
    <cellStyle name="Nota 3" xfId="1881"/>
    <cellStyle name="Nota 3 10" xfId="1882"/>
    <cellStyle name="Nota 3 11" xfId="1883"/>
    <cellStyle name="Nota 3 12" xfId="1884"/>
    <cellStyle name="Nota 3 2" xfId="1885"/>
    <cellStyle name="Nota 3 2 2" xfId="1886"/>
    <cellStyle name="Nota 3 2 3" xfId="1887"/>
    <cellStyle name="Nota 3 2 4" xfId="1888"/>
    <cellStyle name="Nota 3 2 5" xfId="1889"/>
    <cellStyle name="Nota 3 2 6" xfId="1890"/>
    <cellStyle name="Nota 3 3" xfId="1891"/>
    <cellStyle name="Nota 3 4" xfId="1892"/>
    <cellStyle name="Nota 3 5" xfId="1893"/>
    <cellStyle name="Nota 3 6" xfId="1894"/>
    <cellStyle name="Nota 3 7" xfId="1895"/>
    <cellStyle name="Nota 3 8" xfId="1896"/>
    <cellStyle name="Nota 3 9" xfId="1897"/>
    <cellStyle name="Nota 4" xfId="1898"/>
    <cellStyle name="Nota 4 10" xfId="1899"/>
    <cellStyle name="Nota 4 11" xfId="1900"/>
    <cellStyle name="Nota 4 2" xfId="1901"/>
    <cellStyle name="Nota 4 2 2" xfId="1902"/>
    <cellStyle name="Nota 4 2 3" xfId="1903"/>
    <cellStyle name="Nota 4 2 4" xfId="1904"/>
    <cellStyle name="Nota 4 2 5" xfId="1905"/>
    <cellStyle name="Nota 4 2 6" xfId="1906"/>
    <cellStyle name="Nota 4 3" xfId="1907"/>
    <cellStyle name="Nota 4 4" xfId="1908"/>
    <cellStyle name="Nota 4 5" xfId="1909"/>
    <cellStyle name="Nota 4 6" xfId="1910"/>
    <cellStyle name="Nota 4 7" xfId="1911"/>
    <cellStyle name="Nota 4 8" xfId="1912"/>
    <cellStyle name="Nota 4 9" xfId="1913"/>
    <cellStyle name="Nota 5" xfId="1914"/>
    <cellStyle name="Nota 5 10" xfId="1915"/>
    <cellStyle name="Nota 5 11" xfId="1916"/>
    <cellStyle name="Nota 5 2" xfId="1917"/>
    <cellStyle name="Nota 5 2 2" xfId="1918"/>
    <cellStyle name="Nota 5 2 3" xfId="1919"/>
    <cellStyle name="Nota 5 2 4" xfId="1920"/>
    <cellStyle name="Nota 5 2 5" xfId="1921"/>
    <cellStyle name="Nota 5 2 6" xfId="1922"/>
    <cellStyle name="Nota 5 3" xfId="1923"/>
    <cellStyle name="Nota 5 4" xfId="1924"/>
    <cellStyle name="Nota 5 5" xfId="1925"/>
    <cellStyle name="Nota 5 6" xfId="1926"/>
    <cellStyle name="Nota 5 7" xfId="1927"/>
    <cellStyle name="Nota 5 8" xfId="1928"/>
    <cellStyle name="Nota 5 9" xfId="1929"/>
    <cellStyle name="Nota 6" xfId="1930"/>
    <cellStyle name="Nota 6 2" xfId="1931"/>
    <cellStyle name="Nota 6 3" xfId="1932"/>
    <cellStyle name="Nota 6 4" xfId="1933"/>
    <cellStyle name="Nota 6 5" xfId="1934"/>
    <cellStyle name="Nota 6 6" xfId="1935"/>
    <cellStyle name="Nota 7" xfId="1936"/>
    <cellStyle name="Nota 7 2" xfId="1937"/>
    <cellStyle name="Nota 7 3" xfId="1938"/>
    <cellStyle name="Nota 7 4" xfId="1939"/>
    <cellStyle name="Nota 7 5" xfId="1940"/>
    <cellStyle name="Nota 7 6" xfId="1941"/>
    <cellStyle name="Nota 8" xfId="1942"/>
    <cellStyle name="Nota 8 2" xfId="1943"/>
    <cellStyle name="Nota 8 3" xfId="1944"/>
    <cellStyle name="Nota 8 4" xfId="1945"/>
    <cellStyle name="Nota 8 5" xfId="1946"/>
    <cellStyle name="Nota 8 6" xfId="1947"/>
    <cellStyle name="Nota 9" xfId="1948"/>
    <cellStyle name="Nota 9 2" xfId="1949"/>
    <cellStyle name="Nota 9 3" xfId="1950"/>
    <cellStyle name="Nota 9 4" xfId="1951"/>
    <cellStyle name="Nota 9 5" xfId="1952"/>
    <cellStyle name="Nota 9 6" xfId="1953"/>
    <cellStyle name="Note 2" xfId="1954"/>
    <cellStyle name="Note 2 2" xfId="1955"/>
    <cellStyle name="Note 3" xfId="1956"/>
    <cellStyle name="Note 3 10" xfId="1957"/>
    <cellStyle name="Note 3 2" xfId="1958"/>
    <cellStyle name="Note 3 2 10" xfId="1959"/>
    <cellStyle name="Note 3 2 2" xfId="1960"/>
    <cellStyle name="Note 3 2 3" xfId="1961"/>
    <cellStyle name="Note 3 2 4" xfId="1962"/>
    <cellStyle name="Note 3 2 5" xfId="1963"/>
    <cellStyle name="Note 3 2 6" xfId="1964"/>
    <cellStyle name="Note 3 2 7" xfId="1965"/>
    <cellStyle name="Note 3 2 8" xfId="1966"/>
    <cellStyle name="Note 3 2 9" xfId="1967"/>
    <cellStyle name="Note 3 3" xfId="1968"/>
    <cellStyle name="Note 3 4" xfId="1969"/>
    <cellStyle name="Note 3 5" xfId="1970"/>
    <cellStyle name="Note 3 6" xfId="1971"/>
    <cellStyle name="Note 3 7" xfId="1972"/>
    <cellStyle name="Note 3 8" xfId="1973"/>
    <cellStyle name="Note 3 9" xfId="1974"/>
    <cellStyle name="Note 4" xfId="1975"/>
    <cellStyle name="Note 5" xfId="1976"/>
    <cellStyle name="Note 6" xfId="1977"/>
    <cellStyle name="Output 10" xfId="1979"/>
    <cellStyle name="Output 10 2" xfId="1980"/>
    <cellStyle name="Output 10 3" xfId="1981"/>
    <cellStyle name="Output 11" xfId="1982"/>
    <cellStyle name="Output 11 2" xfId="1983"/>
    <cellStyle name="Output 11 3" xfId="1984"/>
    <cellStyle name="Output 12" xfId="1985"/>
    <cellStyle name="Output 12 2" xfId="1986"/>
    <cellStyle name="Output 12 3" xfId="1987"/>
    <cellStyle name="Output 13" xfId="1988"/>
    <cellStyle name="Output 13 2" xfId="1989"/>
    <cellStyle name="Output 13 3" xfId="1990"/>
    <cellStyle name="Output 14" xfId="1991"/>
    <cellStyle name="Output 14 2" xfId="1992"/>
    <cellStyle name="Output 14 3" xfId="1993"/>
    <cellStyle name="Output 15" xfId="1994"/>
    <cellStyle name="Output 15 2" xfId="1995"/>
    <cellStyle name="Output 15 3" xfId="1996"/>
    <cellStyle name="Output 16" xfId="1997"/>
    <cellStyle name="Output 16 2" xfId="1998"/>
    <cellStyle name="Output 16 3" xfId="1999"/>
    <cellStyle name="Output 17" xfId="2000"/>
    <cellStyle name="Output 17 2" xfId="2001"/>
    <cellStyle name="Output 17 3" xfId="2002"/>
    <cellStyle name="Output 18" xfId="2003"/>
    <cellStyle name="Output 18 2" xfId="2004"/>
    <cellStyle name="Output 18 3" xfId="2005"/>
    <cellStyle name="Output 19" xfId="2006"/>
    <cellStyle name="Output 19 2" xfId="2007"/>
    <cellStyle name="Output 19 3" xfId="2008"/>
    <cellStyle name="Output 2" xfId="2009"/>
    <cellStyle name="Output 2 2" xfId="2010"/>
    <cellStyle name="Output 2 2 2" xfId="2011"/>
    <cellStyle name="Output 2 2 3" xfId="2012"/>
    <cellStyle name="Output 2 3" xfId="2013"/>
    <cellStyle name="Output 2 4" xfId="2014"/>
    <cellStyle name="Output 2 5" xfId="2015"/>
    <cellStyle name="Output 2 6" xfId="2016"/>
    <cellStyle name="Output 2 7" xfId="2017"/>
    <cellStyle name="Output 20" xfId="2018"/>
    <cellStyle name="Output 20 2" xfId="2019"/>
    <cellStyle name="Output 20 3" xfId="2020"/>
    <cellStyle name="Output 21" xfId="2021"/>
    <cellStyle name="Output 21 2" xfId="2022"/>
    <cellStyle name="Output 21 3" xfId="2023"/>
    <cellStyle name="Output 22" xfId="2024"/>
    <cellStyle name="Output 22 2" xfId="2025"/>
    <cellStyle name="Output 22 3" xfId="2026"/>
    <cellStyle name="Output 23" xfId="2027"/>
    <cellStyle name="Output 23 2" xfId="2028"/>
    <cellStyle name="Output 23 3" xfId="2029"/>
    <cellStyle name="Output 24" xfId="2030"/>
    <cellStyle name="Output 24 2" xfId="2031"/>
    <cellStyle name="Output 24 3" xfId="2032"/>
    <cellStyle name="Output 25" xfId="2033"/>
    <cellStyle name="Output 25 2" xfId="2034"/>
    <cellStyle name="Output 25 3" xfId="2035"/>
    <cellStyle name="Output 26" xfId="1978"/>
    <cellStyle name="Output 3" xfId="2036"/>
    <cellStyle name="Output 3 2" xfId="2037"/>
    <cellStyle name="Output 3 2 2" xfId="2038"/>
    <cellStyle name="Output 3 2 3" xfId="2039"/>
    <cellStyle name="Output 3 3" xfId="2040"/>
    <cellStyle name="Output 3 4" xfId="2041"/>
    <cellStyle name="Output 3 5" xfId="2042"/>
    <cellStyle name="Output 3 6" xfId="2043"/>
    <cellStyle name="Output 3 7" xfId="2044"/>
    <cellStyle name="Output 4" xfId="2045"/>
    <cellStyle name="Output 4 2" xfId="2046"/>
    <cellStyle name="Output 4 2 2" xfId="2047"/>
    <cellStyle name="Output 4 2 3" xfId="2048"/>
    <cellStyle name="Output 4 3" xfId="2049"/>
    <cellStyle name="Output 4 4" xfId="2050"/>
    <cellStyle name="Output 4 5" xfId="2051"/>
    <cellStyle name="Output 4 6" xfId="2052"/>
    <cellStyle name="Output 4 7" xfId="2053"/>
    <cellStyle name="Output 5" xfId="2054"/>
    <cellStyle name="Output 5 2" xfId="2055"/>
    <cellStyle name="Output 5 2 2" xfId="2056"/>
    <cellStyle name="Output 5 2 3" xfId="2057"/>
    <cellStyle name="Output 5 3" xfId="2058"/>
    <cellStyle name="Output 5 4" xfId="2059"/>
    <cellStyle name="Output 5 5" xfId="2060"/>
    <cellStyle name="Output 5 6" xfId="2061"/>
    <cellStyle name="Output 5 7" xfId="2062"/>
    <cellStyle name="Output 6" xfId="2063"/>
    <cellStyle name="Output 6 2" xfId="2064"/>
    <cellStyle name="Output 6 3" xfId="2065"/>
    <cellStyle name="Output 7" xfId="2066"/>
    <cellStyle name="Output 7 2" xfId="2067"/>
    <cellStyle name="Output 7 3" xfId="2068"/>
    <cellStyle name="Output 8" xfId="2069"/>
    <cellStyle name="Output 8 2" xfId="2070"/>
    <cellStyle name="Output 8 3" xfId="2071"/>
    <cellStyle name="Output 9" xfId="2072"/>
    <cellStyle name="Output 9 2" xfId="2073"/>
    <cellStyle name="Output 9 3" xfId="2074"/>
    <cellStyle name="Percent 2" xfId="2075"/>
    <cellStyle name="Percent 2 2" xfId="2076"/>
    <cellStyle name="Percent 3" xfId="2077"/>
    <cellStyle name="Percent 3 2" xfId="2078"/>
    <cellStyle name="Percent 4" xfId="2079"/>
    <cellStyle name="Percent 5" xfId="2080"/>
    <cellStyle name="Percentuale 2" xfId="2081"/>
    <cellStyle name="Percentuale 2 10" xfId="2082"/>
    <cellStyle name="Percentuale 2 11" xfId="2083"/>
    <cellStyle name="Percentuale 2 12" xfId="2084"/>
    <cellStyle name="Percentuale 2 2" xfId="2085"/>
    <cellStyle name="Percentuale 2 2 2" xfId="2086"/>
    <cellStyle name="Percentuale 2 2 3" xfId="2087"/>
    <cellStyle name="Percentuale 2 2 4" xfId="2088"/>
    <cellStyle name="Percentuale 2 2 5" xfId="2089"/>
    <cellStyle name="Percentuale 2 2 6" xfId="2090"/>
    <cellStyle name="Percentuale 2 2 7" xfId="2091"/>
    <cellStyle name="Percentuale 2 2 7 2" xfId="2092"/>
    <cellStyle name="Percentuale 2 2 7 3" xfId="2093"/>
    <cellStyle name="Percentuale 2 2 8" xfId="2094"/>
    <cellStyle name="Percentuale 2 2 9" xfId="2095"/>
    <cellStyle name="Percentuale 2 3" xfId="2096"/>
    <cellStyle name="Percentuale 2 3 2" xfId="2097"/>
    <cellStyle name="Percentuale 2 3 3" xfId="2098"/>
    <cellStyle name="Percentuale 2 3 4" xfId="2099"/>
    <cellStyle name="Percentuale 2 3 5" xfId="2100"/>
    <cellStyle name="Percentuale 2 4" xfId="2101"/>
    <cellStyle name="Percentuale 2 4 2" xfId="2102"/>
    <cellStyle name="Percentuale 2 4 3" xfId="2103"/>
    <cellStyle name="Percentuale 2 4 4" xfId="2104"/>
    <cellStyle name="Percentuale 2 4 5" xfId="2105"/>
    <cellStyle name="Percentuale 2 4 6" xfId="2106"/>
    <cellStyle name="Percentuale 2 5" xfId="2107"/>
    <cellStyle name="Percentuale 2 5 2" xfId="2108"/>
    <cellStyle name="Percentuale 2 5 3" xfId="2109"/>
    <cellStyle name="Percentuale 2 6" xfId="2110"/>
    <cellStyle name="Percentuale 2 6 2" xfId="2111"/>
    <cellStyle name="Percentuale 2 6 3" xfId="2112"/>
    <cellStyle name="Percentuale 2 7" xfId="2113"/>
    <cellStyle name="Percentuale 2 7 2" xfId="2114"/>
    <cellStyle name="Percentuale 2 7 3" xfId="2115"/>
    <cellStyle name="Percentuale 2 8" xfId="2116"/>
    <cellStyle name="Percentuale 2 8 2" xfId="2117"/>
    <cellStyle name="Percentuale 2 8 3" xfId="2118"/>
    <cellStyle name="Percentuale 2 8 4" xfId="2119"/>
    <cellStyle name="Percentuale 2 8 5" xfId="2120"/>
    <cellStyle name="Percentuale 2 9" xfId="2121"/>
    <cellStyle name="Percentuale 2 9 2" xfId="2122"/>
    <cellStyle name="Percentuale 3" xfId="2123"/>
    <cellStyle name="Percentuale 3 2" xfId="2124"/>
    <cellStyle name="Percentuale 3 2 2" xfId="2125"/>
    <cellStyle name="Percentuale 3 2 3" xfId="2126"/>
    <cellStyle name="Percentuale 3 3" xfId="2127"/>
    <cellStyle name="Percentuale 3 4" xfId="2128"/>
    <cellStyle name="Percentuale 3 5" xfId="2129"/>
    <cellStyle name="Percentuale 4" xfId="2130"/>
    <cellStyle name="Percentuale 4 2" xfId="2131"/>
    <cellStyle name="Percentuale 5" xfId="2132"/>
    <cellStyle name="SAPBEXHLevel0" xfId="2133"/>
    <cellStyle name="SAPBEXHLevel0 2" xfId="2134"/>
    <cellStyle name="SAPBEXHLevel0 3" xfId="2135"/>
    <cellStyle name="SAPBEXHLevel0 3 10" xfId="2136"/>
    <cellStyle name="SAPBEXHLevel0 3 2" xfId="2137"/>
    <cellStyle name="SAPBEXHLevel0 3 2 10" xfId="2138"/>
    <cellStyle name="SAPBEXHLevel0 3 2 2" xfId="2139"/>
    <cellStyle name="SAPBEXHLevel0 3 2 3" xfId="2140"/>
    <cellStyle name="SAPBEXHLevel0 3 2 4" xfId="2141"/>
    <cellStyle name="SAPBEXHLevel0 3 2 5" xfId="2142"/>
    <cellStyle name="SAPBEXHLevel0 3 2 6" xfId="2143"/>
    <cellStyle name="SAPBEXHLevel0 3 2 7" xfId="2144"/>
    <cellStyle name="SAPBEXHLevel0 3 2 8" xfId="2145"/>
    <cellStyle name="SAPBEXHLevel0 3 2 9" xfId="2146"/>
    <cellStyle name="SAPBEXHLevel0 3 3" xfId="2147"/>
    <cellStyle name="SAPBEXHLevel0 3 4" xfId="2148"/>
    <cellStyle name="SAPBEXHLevel0 3 5" xfId="2149"/>
    <cellStyle name="SAPBEXHLevel0 3 6" xfId="2150"/>
    <cellStyle name="SAPBEXHLevel0 3 7" xfId="2151"/>
    <cellStyle name="SAPBEXHLevel0 3 8" xfId="2152"/>
    <cellStyle name="SAPBEXHLevel0 3 9" xfId="2153"/>
    <cellStyle name="SAPBEXHLevel0 4" xfId="2154"/>
    <cellStyle name="SAPBEXHLevel0_Accounts" xfId="2155"/>
    <cellStyle name="SAPBEXHLevel1" xfId="2156"/>
    <cellStyle name="SAPBEXHLevel1 2" xfId="2157"/>
    <cellStyle name="SAPBEXHLevel1 3" xfId="2158"/>
    <cellStyle name="SAPBEXHLevel1 3 10" xfId="2159"/>
    <cellStyle name="SAPBEXHLevel1 3 2" xfId="2160"/>
    <cellStyle name="SAPBEXHLevel1 3 2 10" xfId="2161"/>
    <cellStyle name="SAPBEXHLevel1 3 2 2" xfId="2162"/>
    <cellStyle name="SAPBEXHLevel1 3 2 3" xfId="2163"/>
    <cellStyle name="SAPBEXHLevel1 3 2 4" xfId="2164"/>
    <cellStyle name="SAPBEXHLevel1 3 2 5" xfId="2165"/>
    <cellStyle name="SAPBEXHLevel1 3 2 6" xfId="2166"/>
    <cellStyle name="SAPBEXHLevel1 3 2 7" xfId="2167"/>
    <cellStyle name="SAPBEXHLevel1 3 2 8" xfId="2168"/>
    <cellStyle name="SAPBEXHLevel1 3 2 9" xfId="2169"/>
    <cellStyle name="SAPBEXHLevel1 3 3" xfId="2170"/>
    <cellStyle name="SAPBEXHLevel1 3 4" xfId="2171"/>
    <cellStyle name="SAPBEXHLevel1 3 5" xfId="2172"/>
    <cellStyle name="SAPBEXHLevel1 3 6" xfId="2173"/>
    <cellStyle name="SAPBEXHLevel1 3 7" xfId="2174"/>
    <cellStyle name="SAPBEXHLevel1 3 8" xfId="2175"/>
    <cellStyle name="SAPBEXHLevel1 3 9" xfId="2176"/>
    <cellStyle name="SAPBEXHLevel1 4" xfId="2177"/>
    <cellStyle name="SAPBEXHLevel1_Accounts" xfId="2178"/>
    <cellStyle name="SAPBEXHLevel2" xfId="2179"/>
    <cellStyle name="SAPBEXHLevel2 2" xfId="2180"/>
    <cellStyle name="SAPBEXHLevel2 3" xfId="2181"/>
    <cellStyle name="SAPBEXHLevel2 3 10" xfId="2182"/>
    <cellStyle name="SAPBEXHLevel2 3 2" xfId="2183"/>
    <cellStyle name="SAPBEXHLevel2 3 2 10" xfId="2184"/>
    <cellStyle name="SAPBEXHLevel2 3 2 2" xfId="2185"/>
    <cellStyle name="SAPBEXHLevel2 3 2 3" xfId="2186"/>
    <cellStyle name="SAPBEXHLevel2 3 2 4" xfId="2187"/>
    <cellStyle name="SAPBEXHLevel2 3 2 5" xfId="2188"/>
    <cellStyle name="SAPBEXHLevel2 3 2 6" xfId="2189"/>
    <cellStyle name="SAPBEXHLevel2 3 2 7" xfId="2190"/>
    <cellStyle name="SAPBEXHLevel2 3 2 8" xfId="2191"/>
    <cellStyle name="SAPBEXHLevel2 3 2 9" xfId="2192"/>
    <cellStyle name="SAPBEXHLevel2 3 3" xfId="2193"/>
    <cellStyle name="SAPBEXHLevel2 3 4" xfId="2194"/>
    <cellStyle name="SAPBEXHLevel2 3 5" xfId="2195"/>
    <cellStyle name="SAPBEXHLevel2 3 6" xfId="2196"/>
    <cellStyle name="SAPBEXHLevel2 3 7" xfId="2197"/>
    <cellStyle name="SAPBEXHLevel2 3 8" xfId="2198"/>
    <cellStyle name="SAPBEXHLevel2 3 9" xfId="2199"/>
    <cellStyle name="SAPBEXHLevel2 4" xfId="2200"/>
    <cellStyle name="SAPBEXHLevel2_Accounts" xfId="2201"/>
    <cellStyle name="SAPBEXHLevel3" xfId="2202"/>
    <cellStyle name="SAPBEXHLevel3 2" xfId="2203"/>
    <cellStyle name="SAPBEXHLevel3 3" xfId="2204"/>
    <cellStyle name="SAPBEXHLevel3 3 10" xfId="2205"/>
    <cellStyle name="SAPBEXHLevel3 3 2" xfId="2206"/>
    <cellStyle name="SAPBEXHLevel3 3 2 10" xfId="2207"/>
    <cellStyle name="SAPBEXHLevel3 3 2 2" xfId="2208"/>
    <cellStyle name="SAPBEXHLevel3 3 2 3" xfId="2209"/>
    <cellStyle name="SAPBEXHLevel3 3 2 4" xfId="2210"/>
    <cellStyle name="SAPBEXHLevel3 3 2 5" xfId="2211"/>
    <cellStyle name="SAPBEXHLevel3 3 2 6" xfId="2212"/>
    <cellStyle name="SAPBEXHLevel3 3 2 7" xfId="2213"/>
    <cellStyle name="SAPBEXHLevel3 3 2 8" xfId="2214"/>
    <cellStyle name="SAPBEXHLevel3 3 2 9" xfId="2215"/>
    <cellStyle name="SAPBEXHLevel3 3 3" xfId="2216"/>
    <cellStyle name="SAPBEXHLevel3 3 4" xfId="2217"/>
    <cellStyle name="SAPBEXHLevel3 3 5" xfId="2218"/>
    <cellStyle name="SAPBEXHLevel3 3 6" xfId="2219"/>
    <cellStyle name="SAPBEXHLevel3 3 7" xfId="2220"/>
    <cellStyle name="SAPBEXHLevel3 3 8" xfId="2221"/>
    <cellStyle name="SAPBEXHLevel3 3 9" xfId="2222"/>
    <cellStyle name="SAPBEXHLevel3 4" xfId="2223"/>
    <cellStyle name="SAPBEXHLevel3_Accounts" xfId="2224"/>
    <cellStyle name="SAS FM Client calculated data cell (data entry table)" xfId="2225"/>
    <cellStyle name="SAS FM Client calculated data cell (data entry table) 2" xfId="2226"/>
    <cellStyle name="SAS FM Client calculated data cell (data entry table) 3" xfId="2227"/>
    <cellStyle name="SAS FM Client calculated data cell (data entry table) 4" xfId="2228"/>
    <cellStyle name="SAS FM Client calculated data cell (data entry table) 4 10" xfId="2229"/>
    <cellStyle name="SAS FM Client calculated data cell (data entry table) 4 2" xfId="2230"/>
    <cellStyle name="SAS FM Client calculated data cell (data entry table) 4 2 10" xfId="2231"/>
    <cellStyle name="SAS FM Client calculated data cell (data entry table) 4 2 2" xfId="2232"/>
    <cellStyle name="SAS FM Client calculated data cell (data entry table) 4 2 3" xfId="2233"/>
    <cellStyle name="SAS FM Client calculated data cell (data entry table) 4 2 4" xfId="2234"/>
    <cellStyle name="SAS FM Client calculated data cell (data entry table) 4 2 5" xfId="2235"/>
    <cellStyle name="SAS FM Client calculated data cell (data entry table) 4 2 6" xfId="2236"/>
    <cellStyle name="SAS FM Client calculated data cell (data entry table) 4 2 7" xfId="2237"/>
    <cellStyle name="SAS FM Client calculated data cell (data entry table) 4 2 8" xfId="2238"/>
    <cellStyle name="SAS FM Client calculated data cell (data entry table) 4 2 9" xfId="2239"/>
    <cellStyle name="SAS FM Client calculated data cell (data entry table) 4 3" xfId="2240"/>
    <cellStyle name="SAS FM Client calculated data cell (data entry table) 4 4" xfId="2241"/>
    <cellStyle name="SAS FM Client calculated data cell (data entry table) 4 5" xfId="2242"/>
    <cellStyle name="SAS FM Client calculated data cell (data entry table) 4 6" xfId="2243"/>
    <cellStyle name="SAS FM Client calculated data cell (data entry table) 4 7" xfId="2244"/>
    <cellStyle name="SAS FM Client calculated data cell (data entry table) 4 8" xfId="2245"/>
    <cellStyle name="SAS FM Client calculated data cell (data entry table) 4 9" xfId="2246"/>
    <cellStyle name="SAS FM Client calculated data cell (data entry table) 5" xfId="2247"/>
    <cellStyle name="SAS FM Client calculated data cell (data entry table) 6" xfId="2248"/>
    <cellStyle name="SAS FM Client calculated data cell (data entry table)_Accounts" xfId="2249"/>
    <cellStyle name="SAS FM Client calculated data cell (read only table)" xfId="2250"/>
    <cellStyle name="SAS FM Client calculated data cell (read only table) 2" xfId="2251"/>
    <cellStyle name="SAS FM Client calculated data cell (read only table) 3" xfId="2252"/>
    <cellStyle name="SAS FM Client calculated data cell (read only table) 4" xfId="2253"/>
    <cellStyle name="SAS FM Client calculated data cell (read only table) 4 10" xfId="2254"/>
    <cellStyle name="SAS FM Client calculated data cell (read only table) 4 2" xfId="2255"/>
    <cellStyle name="SAS FM Client calculated data cell (read only table) 4 2 10" xfId="2256"/>
    <cellStyle name="SAS FM Client calculated data cell (read only table) 4 2 2" xfId="2257"/>
    <cellStyle name="SAS FM Client calculated data cell (read only table) 4 2 3" xfId="2258"/>
    <cellStyle name="SAS FM Client calculated data cell (read only table) 4 2 4" xfId="2259"/>
    <cellStyle name="SAS FM Client calculated data cell (read only table) 4 2 5" xfId="2260"/>
    <cellStyle name="SAS FM Client calculated data cell (read only table) 4 2 6" xfId="2261"/>
    <cellStyle name="SAS FM Client calculated data cell (read only table) 4 2 7" xfId="2262"/>
    <cellStyle name="SAS FM Client calculated data cell (read only table) 4 2 8" xfId="2263"/>
    <cellStyle name="SAS FM Client calculated data cell (read only table) 4 2 9" xfId="2264"/>
    <cellStyle name="SAS FM Client calculated data cell (read only table) 4 3" xfId="2265"/>
    <cellStyle name="SAS FM Client calculated data cell (read only table) 4 4" xfId="2266"/>
    <cellStyle name="SAS FM Client calculated data cell (read only table) 4 5" xfId="2267"/>
    <cellStyle name="SAS FM Client calculated data cell (read only table) 4 6" xfId="2268"/>
    <cellStyle name="SAS FM Client calculated data cell (read only table) 4 7" xfId="2269"/>
    <cellStyle name="SAS FM Client calculated data cell (read only table) 4 8" xfId="2270"/>
    <cellStyle name="SAS FM Client calculated data cell (read only table) 4 9" xfId="2271"/>
    <cellStyle name="SAS FM Client calculated data cell (read only table) 5" xfId="2272"/>
    <cellStyle name="SAS FM Client calculated data cell (read only table) 6" xfId="2273"/>
    <cellStyle name="SAS FM Client calculated data cell (read only table)_Accounts" xfId="2274"/>
    <cellStyle name="SAS FM Column drillable header" xfId="2275"/>
    <cellStyle name="SAS FM Column drillable header 2" xfId="2276"/>
    <cellStyle name="SAS FM Column header" xfId="2277"/>
    <cellStyle name="SAS FM Column header 2" xfId="2278"/>
    <cellStyle name="SAS FM Column header 3" xfId="2279"/>
    <cellStyle name="SAS FM Column header 4" xfId="2280"/>
    <cellStyle name="SAS FM Column header 4 10" xfId="2281"/>
    <cellStyle name="SAS FM Column header 4 2" xfId="2282"/>
    <cellStyle name="SAS FM Column header 4 2 10" xfId="2283"/>
    <cellStyle name="SAS FM Column header 4 2 2" xfId="2284"/>
    <cellStyle name="SAS FM Column header 4 2 3" xfId="2285"/>
    <cellStyle name="SAS FM Column header 4 2 4" xfId="2286"/>
    <cellStyle name="SAS FM Column header 4 2 5" xfId="2287"/>
    <cellStyle name="SAS FM Column header 4 2 6" xfId="2288"/>
    <cellStyle name="SAS FM Column header 4 2 7" xfId="2289"/>
    <cellStyle name="SAS FM Column header 4 2 8" xfId="2290"/>
    <cellStyle name="SAS FM Column header 4 2 9" xfId="2291"/>
    <cellStyle name="SAS FM Column header 4 3" xfId="2292"/>
    <cellStyle name="SAS FM Column header 4 4" xfId="2293"/>
    <cellStyle name="SAS FM Column header 4 5" xfId="2294"/>
    <cellStyle name="SAS FM Column header 4 6" xfId="2295"/>
    <cellStyle name="SAS FM Column header 4 7" xfId="2296"/>
    <cellStyle name="SAS FM Column header 4 8" xfId="2297"/>
    <cellStyle name="SAS FM Column header 4 9" xfId="2298"/>
    <cellStyle name="SAS FM Column header 5" xfId="2299"/>
    <cellStyle name="SAS FM Column header 6" xfId="2300"/>
    <cellStyle name="SAS FM Column header_Accounts" xfId="2301"/>
    <cellStyle name="SAS FM Drill path" xfId="2302"/>
    <cellStyle name="SAS FM Drill path 2" xfId="2303"/>
    <cellStyle name="SAS FM Invalid data cell" xfId="2304"/>
    <cellStyle name="SAS FM Invalid data cell 2" xfId="2305"/>
    <cellStyle name="SAS FM Invalid data cell 3" xfId="2306"/>
    <cellStyle name="SAS FM Invalid data cell 4" xfId="2307"/>
    <cellStyle name="SAS FM Invalid data cell 4 10" xfId="2308"/>
    <cellStyle name="SAS FM Invalid data cell 4 2" xfId="2309"/>
    <cellStyle name="SAS FM Invalid data cell 4 2 10" xfId="2310"/>
    <cellStyle name="SAS FM Invalid data cell 4 2 2" xfId="2311"/>
    <cellStyle name="SAS FM Invalid data cell 4 2 3" xfId="2312"/>
    <cellStyle name="SAS FM Invalid data cell 4 2 4" xfId="2313"/>
    <cellStyle name="SAS FM Invalid data cell 4 2 5" xfId="2314"/>
    <cellStyle name="SAS FM Invalid data cell 4 2 6" xfId="2315"/>
    <cellStyle name="SAS FM Invalid data cell 4 2 7" xfId="2316"/>
    <cellStyle name="SAS FM Invalid data cell 4 2 8" xfId="2317"/>
    <cellStyle name="SAS FM Invalid data cell 4 2 9" xfId="2318"/>
    <cellStyle name="SAS FM Invalid data cell 4 3" xfId="2319"/>
    <cellStyle name="SAS FM Invalid data cell 4 4" xfId="2320"/>
    <cellStyle name="SAS FM Invalid data cell 4 5" xfId="2321"/>
    <cellStyle name="SAS FM Invalid data cell 4 6" xfId="2322"/>
    <cellStyle name="SAS FM Invalid data cell 4 7" xfId="2323"/>
    <cellStyle name="SAS FM Invalid data cell 4 8" xfId="2324"/>
    <cellStyle name="SAS FM Invalid data cell 4 9" xfId="2325"/>
    <cellStyle name="SAS FM Invalid data cell 5" xfId="2326"/>
    <cellStyle name="SAS FM Invalid data cell 6" xfId="2327"/>
    <cellStyle name="SAS FM Invalid data cell_Accounts" xfId="2328"/>
    <cellStyle name="SAS FM No query data cell" xfId="2329"/>
    <cellStyle name="SAS FM No query data cell 2" xfId="2330"/>
    <cellStyle name="SAS FM Protected member data cell" xfId="2331"/>
    <cellStyle name="SAS FM Protected member data cell 2" xfId="2332"/>
    <cellStyle name="SAS FM Read-only data cell (data entry table)" xfId="2333"/>
    <cellStyle name="SAS FM Read-only data cell (data entry table) 2" xfId="2334"/>
    <cellStyle name="SAS FM Read-only data cell (data entry table) 3" xfId="2335"/>
    <cellStyle name="SAS FM Read-only data cell (data entry table) 4" xfId="2336"/>
    <cellStyle name="SAS FM Read-only data cell (data entry table) 4 10" xfId="2337"/>
    <cellStyle name="SAS FM Read-only data cell (data entry table) 4 2" xfId="2338"/>
    <cellStyle name="SAS FM Read-only data cell (data entry table) 4 2 10" xfId="2339"/>
    <cellStyle name="SAS FM Read-only data cell (data entry table) 4 2 2" xfId="2340"/>
    <cellStyle name="SAS FM Read-only data cell (data entry table) 4 2 3" xfId="2341"/>
    <cellStyle name="SAS FM Read-only data cell (data entry table) 4 2 4" xfId="2342"/>
    <cellStyle name="SAS FM Read-only data cell (data entry table) 4 2 5" xfId="2343"/>
    <cellStyle name="SAS FM Read-only data cell (data entry table) 4 2 6" xfId="2344"/>
    <cellStyle name="SAS FM Read-only data cell (data entry table) 4 2 7" xfId="2345"/>
    <cellStyle name="SAS FM Read-only data cell (data entry table) 4 2 8" xfId="2346"/>
    <cellStyle name="SAS FM Read-only data cell (data entry table) 4 2 9" xfId="2347"/>
    <cellStyle name="SAS FM Read-only data cell (data entry table) 4 3" xfId="2348"/>
    <cellStyle name="SAS FM Read-only data cell (data entry table) 4 4" xfId="2349"/>
    <cellStyle name="SAS FM Read-only data cell (data entry table) 4 5" xfId="2350"/>
    <cellStyle name="SAS FM Read-only data cell (data entry table) 4 6" xfId="2351"/>
    <cellStyle name="SAS FM Read-only data cell (data entry table) 4 7" xfId="2352"/>
    <cellStyle name="SAS FM Read-only data cell (data entry table) 4 8" xfId="2353"/>
    <cellStyle name="SAS FM Read-only data cell (data entry table) 4 9" xfId="2354"/>
    <cellStyle name="SAS FM Read-only data cell (data entry table) 5" xfId="2355"/>
    <cellStyle name="SAS FM Read-only data cell (data entry table) 6" xfId="2356"/>
    <cellStyle name="SAS FM Read-only data cell (data entry table)_Accounts" xfId="2357"/>
    <cellStyle name="SAS FM Read-only data cell (read-only table)" xfId="2358"/>
    <cellStyle name="SAS FM Read-only data cell (read-only table) 2" xfId="2359"/>
    <cellStyle name="SAS FM Read-only data cell (read-only table) 3" xfId="2360"/>
    <cellStyle name="SAS FM Read-only data cell (read-only table) 4" xfId="2361"/>
    <cellStyle name="SAS FM Read-only data cell (read-only table) 4 10" xfId="2362"/>
    <cellStyle name="SAS FM Read-only data cell (read-only table) 4 2" xfId="2363"/>
    <cellStyle name="SAS FM Read-only data cell (read-only table) 4 2 10" xfId="2364"/>
    <cellStyle name="SAS FM Read-only data cell (read-only table) 4 2 2" xfId="2365"/>
    <cellStyle name="SAS FM Read-only data cell (read-only table) 4 2 3" xfId="2366"/>
    <cellStyle name="SAS FM Read-only data cell (read-only table) 4 2 4" xfId="2367"/>
    <cellStyle name="SAS FM Read-only data cell (read-only table) 4 2 5" xfId="2368"/>
    <cellStyle name="SAS FM Read-only data cell (read-only table) 4 2 6" xfId="2369"/>
    <cellStyle name="SAS FM Read-only data cell (read-only table) 4 2 7" xfId="2370"/>
    <cellStyle name="SAS FM Read-only data cell (read-only table) 4 2 8" xfId="2371"/>
    <cellStyle name="SAS FM Read-only data cell (read-only table) 4 2 9" xfId="2372"/>
    <cellStyle name="SAS FM Read-only data cell (read-only table) 4 3" xfId="2373"/>
    <cellStyle name="SAS FM Read-only data cell (read-only table) 4 4" xfId="2374"/>
    <cellStyle name="SAS FM Read-only data cell (read-only table) 4 5" xfId="2375"/>
    <cellStyle name="SAS FM Read-only data cell (read-only table) 4 6" xfId="2376"/>
    <cellStyle name="SAS FM Read-only data cell (read-only table) 4 7" xfId="2377"/>
    <cellStyle name="SAS FM Read-only data cell (read-only table) 4 8" xfId="2378"/>
    <cellStyle name="SAS FM Read-only data cell (read-only table) 4 9" xfId="2379"/>
    <cellStyle name="SAS FM Read-only data cell (read-only table) 5" xfId="2380"/>
    <cellStyle name="SAS FM Read-only data cell (read-only table) 6" xfId="2381"/>
    <cellStyle name="SAS FM Read-only data cell (read-only table)_Accounts" xfId="2382"/>
    <cellStyle name="SAS FM Row drillable header" xfId="2383"/>
    <cellStyle name="SAS FM Row drillable header 2" xfId="2384"/>
    <cellStyle name="SAS FM Row drillable header 3" xfId="2385"/>
    <cellStyle name="SAS FM Row drillable header 4" xfId="2386"/>
    <cellStyle name="SAS FM Row drillable header 5" xfId="2387"/>
    <cellStyle name="SAS FM Row header" xfId="2388"/>
    <cellStyle name="SAS FM Row header 2" xfId="2389"/>
    <cellStyle name="SAS FM Row header 3" xfId="2390"/>
    <cellStyle name="SAS FM Row header 4" xfId="2391"/>
    <cellStyle name="SAS FM Row header 4 10" xfId="2392"/>
    <cellStyle name="SAS FM Row header 4 2" xfId="2393"/>
    <cellStyle name="SAS FM Row header 4 2 10" xfId="2394"/>
    <cellStyle name="SAS FM Row header 4 2 2" xfId="2395"/>
    <cellStyle name="SAS FM Row header 4 2 3" xfId="2396"/>
    <cellStyle name="SAS FM Row header 4 2 4" xfId="2397"/>
    <cellStyle name="SAS FM Row header 4 2 5" xfId="2398"/>
    <cellStyle name="SAS FM Row header 4 2 6" xfId="2399"/>
    <cellStyle name="SAS FM Row header 4 2 7" xfId="2400"/>
    <cellStyle name="SAS FM Row header 4 2 8" xfId="2401"/>
    <cellStyle name="SAS FM Row header 4 2 9" xfId="2402"/>
    <cellStyle name="SAS FM Row header 4 3" xfId="2403"/>
    <cellStyle name="SAS FM Row header 4 4" xfId="2404"/>
    <cellStyle name="SAS FM Row header 4 5" xfId="2405"/>
    <cellStyle name="SAS FM Row header 4 6" xfId="2406"/>
    <cellStyle name="SAS FM Row header 4 7" xfId="2407"/>
    <cellStyle name="SAS FM Row header 4 8" xfId="2408"/>
    <cellStyle name="SAS FM Row header 4 9" xfId="2409"/>
    <cellStyle name="SAS FM Row header 5" xfId="2410"/>
    <cellStyle name="SAS FM Row header 6" xfId="2411"/>
    <cellStyle name="SAS FM Row header 7" xfId="2412"/>
    <cellStyle name="SAS FM Row header_Accounts" xfId="2413"/>
    <cellStyle name="SAS FM Slicers" xfId="2414"/>
    <cellStyle name="SAS FM Slicers 2" xfId="2415"/>
    <cellStyle name="SAS FM Slicers 3" xfId="2416"/>
    <cellStyle name="SAS FM Slicers 4" xfId="2417"/>
    <cellStyle name="SAS FM Slicers 4 10" xfId="2418"/>
    <cellStyle name="SAS FM Slicers 4 2" xfId="2419"/>
    <cellStyle name="SAS FM Slicers 4 2 10" xfId="2420"/>
    <cellStyle name="SAS FM Slicers 4 2 2" xfId="2421"/>
    <cellStyle name="SAS FM Slicers 4 2 3" xfId="2422"/>
    <cellStyle name="SAS FM Slicers 4 2 4" xfId="2423"/>
    <cellStyle name="SAS FM Slicers 4 2 5" xfId="2424"/>
    <cellStyle name="SAS FM Slicers 4 2 6" xfId="2425"/>
    <cellStyle name="SAS FM Slicers 4 2 7" xfId="2426"/>
    <cellStyle name="SAS FM Slicers 4 2 8" xfId="2427"/>
    <cellStyle name="SAS FM Slicers 4 2 9" xfId="2428"/>
    <cellStyle name="SAS FM Slicers 4 3" xfId="2429"/>
    <cellStyle name="SAS FM Slicers 4 4" xfId="2430"/>
    <cellStyle name="SAS FM Slicers 4 5" xfId="2431"/>
    <cellStyle name="SAS FM Slicers 4 6" xfId="2432"/>
    <cellStyle name="SAS FM Slicers 4 7" xfId="2433"/>
    <cellStyle name="SAS FM Slicers 4 8" xfId="2434"/>
    <cellStyle name="SAS FM Slicers 4 9" xfId="2435"/>
    <cellStyle name="SAS FM Slicers 5" xfId="2436"/>
    <cellStyle name="SAS FM Slicers_Accounts" xfId="2437"/>
    <cellStyle name="SAS FM Supplemented member data cell" xfId="2438"/>
    <cellStyle name="SAS FM Supplemented member data cell 2" xfId="2439"/>
    <cellStyle name="SAS FM Writeable data cell" xfId="2440"/>
    <cellStyle name="SAS FM Writeable data cell 2" xfId="2441"/>
    <cellStyle name="SAS FM Writeable data cell 3" xfId="2442"/>
    <cellStyle name="SAS FM Writeable data cell 4" xfId="2443"/>
    <cellStyle name="SAS FM Writeable data cell 4 10" xfId="2444"/>
    <cellStyle name="SAS FM Writeable data cell 4 2" xfId="2445"/>
    <cellStyle name="SAS FM Writeable data cell 4 2 10" xfId="2446"/>
    <cellStyle name="SAS FM Writeable data cell 4 2 2" xfId="2447"/>
    <cellStyle name="SAS FM Writeable data cell 4 2 3" xfId="2448"/>
    <cellStyle name="SAS FM Writeable data cell 4 2 4" xfId="2449"/>
    <cellStyle name="SAS FM Writeable data cell 4 2 5" xfId="2450"/>
    <cellStyle name="SAS FM Writeable data cell 4 2 6" xfId="2451"/>
    <cellStyle name="SAS FM Writeable data cell 4 2 7" xfId="2452"/>
    <cellStyle name="SAS FM Writeable data cell 4 2 8" xfId="2453"/>
    <cellStyle name="SAS FM Writeable data cell 4 2 9" xfId="2454"/>
    <cellStyle name="SAS FM Writeable data cell 4 3" xfId="2455"/>
    <cellStyle name="SAS FM Writeable data cell 4 4" xfId="2456"/>
    <cellStyle name="SAS FM Writeable data cell 4 5" xfId="2457"/>
    <cellStyle name="SAS FM Writeable data cell 4 6" xfId="2458"/>
    <cellStyle name="SAS FM Writeable data cell 4 7" xfId="2459"/>
    <cellStyle name="SAS FM Writeable data cell 4 8" xfId="2460"/>
    <cellStyle name="SAS FM Writeable data cell 4 9" xfId="2461"/>
    <cellStyle name="SAS FM Writeable data cell 5" xfId="2462"/>
    <cellStyle name="SAS FM Writeable data cell 6" xfId="2463"/>
    <cellStyle name="SAS FM Writeable data cell_Accounts" xfId="2464"/>
    <cellStyle name="Standard_Allegato n. 1 D.M. 18.05.2001, n. 279" xfId="2465"/>
    <cellStyle name="Testo avviso 10" xfId="2467"/>
    <cellStyle name="Testo avviso 11" xfId="2468"/>
    <cellStyle name="Testo avviso 12" xfId="2469"/>
    <cellStyle name="Testo avviso 13" xfId="2470"/>
    <cellStyle name="Testo avviso 14" xfId="2471"/>
    <cellStyle name="Testo avviso 15" xfId="2472"/>
    <cellStyle name="Testo avviso 16" xfId="2473"/>
    <cellStyle name="Testo avviso 17" xfId="2474"/>
    <cellStyle name="Testo avviso 18" xfId="2475"/>
    <cellStyle name="Testo avviso 19" xfId="2476"/>
    <cellStyle name="Testo avviso 2" xfId="2477"/>
    <cellStyle name="Testo avviso 2 2" xfId="2478"/>
    <cellStyle name="Testo avviso 2 3" xfId="2479"/>
    <cellStyle name="Testo avviso 2 4" xfId="2480"/>
    <cellStyle name="Testo avviso 2 5" xfId="2481"/>
    <cellStyle name="Testo avviso 20" xfId="2482"/>
    <cellStyle name="Testo avviso 21" xfId="2483"/>
    <cellStyle name="Testo avviso 22" xfId="2484"/>
    <cellStyle name="Testo avviso 23" xfId="2485"/>
    <cellStyle name="Testo avviso 24" xfId="2486"/>
    <cellStyle name="Testo avviso 25" xfId="2487"/>
    <cellStyle name="Testo avviso 26" xfId="2466"/>
    <cellStyle name="Testo avviso 3" xfId="2488"/>
    <cellStyle name="Testo avviso 3 2" xfId="2489"/>
    <cellStyle name="Testo avviso 3 3" xfId="2490"/>
    <cellStyle name="Testo avviso 4" xfId="2491"/>
    <cellStyle name="Testo avviso 4 2" xfId="2492"/>
    <cellStyle name="Testo avviso 5" xfId="2493"/>
    <cellStyle name="Testo avviso 5 2" xfId="2494"/>
    <cellStyle name="Testo avviso 6" xfId="2495"/>
    <cellStyle name="Testo avviso 7" xfId="2496"/>
    <cellStyle name="Testo avviso 8" xfId="2497"/>
    <cellStyle name="Testo avviso 9" xfId="2498"/>
    <cellStyle name="Testo descrittivo 10" xfId="2500"/>
    <cellStyle name="Testo descrittivo 11" xfId="2501"/>
    <cellStyle name="Testo descrittivo 12" xfId="2502"/>
    <cellStyle name="Testo descrittivo 13" xfId="2503"/>
    <cellStyle name="Testo descrittivo 14" xfId="2504"/>
    <cellStyle name="Testo descrittivo 15" xfId="2505"/>
    <cellStyle name="Testo descrittivo 16" xfId="2506"/>
    <cellStyle name="Testo descrittivo 17" xfId="2507"/>
    <cellStyle name="Testo descrittivo 18" xfId="2508"/>
    <cellStyle name="Testo descrittivo 19" xfId="2509"/>
    <cellStyle name="Testo descrittivo 2" xfId="2510"/>
    <cellStyle name="Testo descrittivo 2 2" xfId="2511"/>
    <cellStyle name="Testo descrittivo 20" xfId="2512"/>
    <cellStyle name="Testo descrittivo 21" xfId="2513"/>
    <cellStyle name="Testo descrittivo 22" xfId="2514"/>
    <cellStyle name="Testo descrittivo 23" xfId="2515"/>
    <cellStyle name="Testo descrittivo 24" xfId="2499"/>
    <cellStyle name="Testo descrittivo 3" xfId="2516"/>
    <cellStyle name="Testo descrittivo 4" xfId="2517"/>
    <cellStyle name="Testo descrittivo 5" xfId="2518"/>
    <cellStyle name="Testo descrittivo 6" xfId="2519"/>
    <cellStyle name="Testo descrittivo 7" xfId="2520"/>
    <cellStyle name="Testo descrittivo 8" xfId="2521"/>
    <cellStyle name="Testo descrittivo 9" xfId="2522"/>
    <cellStyle name="Title" xfId="2523"/>
    <cellStyle name="Title 2" xfId="2524"/>
    <cellStyle name="Titolo 1 10" xfId="2527"/>
    <cellStyle name="Titolo 1 11" xfId="2528"/>
    <cellStyle name="Titolo 1 12" xfId="2529"/>
    <cellStyle name="Titolo 1 13" xfId="2530"/>
    <cellStyle name="Titolo 1 14" xfId="2531"/>
    <cellStyle name="Titolo 1 15" xfId="2532"/>
    <cellStyle name="Titolo 1 16" xfId="2533"/>
    <cellStyle name="Titolo 1 17" xfId="2534"/>
    <cellStyle name="Titolo 1 18" xfId="2535"/>
    <cellStyle name="Titolo 1 19" xfId="2536"/>
    <cellStyle name="Titolo 1 2" xfId="2537"/>
    <cellStyle name="Titolo 1 2 2" xfId="2538"/>
    <cellStyle name="Titolo 1 20" xfId="2539"/>
    <cellStyle name="Titolo 1 21" xfId="2540"/>
    <cellStyle name="Titolo 1 22" xfId="2541"/>
    <cellStyle name="Titolo 1 23" xfId="2542"/>
    <cellStyle name="Titolo 1 24" xfId="2526"/>
    <cellStyle name="Titolo 1 3" xfId="2543"/>
    <cellStyle name="Titolo 1 4" xfId="2544"/>
    <cellStyle name="Titolo 1 5" xfId="2545"/>
    <cellStyle name="Titolo 1 6" xfId="2546"/>
    <cellStyle name="Titolo 1 7" xfId="2547"/>
    <cellStyle name="Titolo 1 8" xfId="2548"/>
    <cellStyle name="Titolo 1 9" xfId="2549"/>
    <cellStyle name="Titolo 10" xfId="2550"/>
    <cellStyle name="Titolo 11" xfId="2551"/>
    <cellStyle name="Titolo 12" xfId="2552"/>
    <cellStyle name="Titolo 13" xfId="2553"/>
    <cellStyle name="Titolo 14" xfId="2554"/>
    <cellStyle name="Titolo 15" xfId="2555"/>
    <cellStyle name="Titolo 16" xfId="2556"/>
    <cellStyle name="Titolo 17" xfId="2557"/>
    <cellStyle name="Titolo 18" xfId="2558"/>
    <cellStyle name="Titolo 19" xfId="2559"/>
    <cellStyle name="Titolo 2 10" xfId="2561"/>
    <cellStyle name="Titolo 2 11" xfId="2562"/>
    <cellStyle name="Titolo 2 12" xfId="2563"/>
    <cellStyle name="Titolo 2 13" xfId="2564"/>
    <cellStyle name="Titolo 2 14" xfId="2565"/>
    <cellStyle name="Titolo 2 15" xfId="2566"/>
    <cellStyle name="Titolo 2 16" xfId="2567"/>
    <cellStyle name="Titolo 2 17" xfId="2568"/>
    <cellStyle name="Titolo 2 18" xfId="2569"/>
    <cellStyle name="Titolo 2 19" xfId="2570"/>
    <cellStyle name="Titolo 2 2" xfId="2571"/>
    <cellStyle name="Titolo 2 2 2" xfId="2572"/>
    <cellStyle name="Titolo 2 20" xfId="2573"/>
    <cellStyle name="Titolo 2 21" xfId="2574"/>
    <cellStyle name="Titolo 2 22" xfId="2575"/>
    <cellStyle name="Titolo 2 23" xfId="2576"/>
    <cellStyle name="Titolo 2 24" xfId="2560"/>
    <cellStyle name="Titolo 2 3" xfId="2577"/>
    <cellStyle name="Titolo 2 4" xfId="2578"/>
    <cellStyle name="Titolo 2 5" xfId="2579"/>
    <cellStyle name="Titolo 2 6" xfId="2580"/>
    <cellStyle name="Titolo 2 7" xfId="2581"/>
    <cellStyle name="Titolo 2 8" xfId="2582"/>
    <cellStyle name="Titolo 2 9" xfId="2583"/>
    <cellStyle name="Titolo 20" xfId="2584"/>
    <cellStyle name="Titolo 21" xfId="2585"/>
    <cellStyle name="Titolo 22" xfId="2586"/>
    <cellStyle name="Titolo 23" xfId="2587"/>
    <cellStyle name="Titolo 24" xfId="2588"/>
    <cellStyle name="Titolo 25" xfId="2589"/>
    <cellStyle name="Titolo 26" xfId="2590"/>
    <cellStyle name="Titolo 27" xfId="2525"/>
    <cellStyle name="Titolo 3 10" xfId="2592"/>
    <cellStyle name="Titolo 3 11" xfId="2593"/>
    <cellStyle name="Titolo 3 12" xfId="2594"/>
    <cellStyle name="Titolo 3 13" xfId="2595"/>
    <cellStyle name="Titolo 3 14" xfId="2596"/>
    <cellStyle name="Titolo 3 15" xfId="2597"/>
    <cellStyle name="Titolo 3 16" xfId="2598"/>
    <cellStyle name="Titolo 3 17" xfId="2599"/>
    <cellStyle name="Titolo 3 18" xfId="2600"/>
    <cellStyle name="Titolo 3 19" xfId="2601"/>
    <cellStyle name="Titolo 3 2" xfId="2602"/>
    <cellStyle name="Titolo 3 2 2" xfId="2603"/>
    <cellStyle name="Titolo 3 20" xfId="2604"/>
    <cellStyle name="Titolo 3 21" xfId="2605"/>
    <cellStyle name="Titolo 3 22" xfId="2606"/>
    <cellStyle name="Titolo 3 23" xfId="2607"/>
    <cellStyle name="Titolo 3 24" xfId="2591"/>
    <cellStyle name="Titolo 3 3" xfId="2608"/>
    <cellStyle name="Titolo 3 4" xfId="2609"/>
    <cellStyle name="Titolo 3 5" xfId="2610"/>
    <cellStyle name="Titolo 3 6" xfId="2611"/>
    <cellStyle name="Titolo 3 7" xfId="2612"/>
    <cellStyle name="Titolo 3 8" xfId="2613"/>
    <cellStyle name="Titolo 3 9" xfId="2614"/>
    <cellStyle name="Titolo 4 10" xfId="2616"/>
    <cellStyle name="Titolo 4 11" xfId="2617"/>
    <cellStyle name="Titolo 4 12" xfId="2618"/>
    <cellStyle name="Titolo 4 13" xfId="2619"/>
    <cellStyle name="Titolo 4 14" xfId="2620"/>
    <cellStyle name="Titolo 4 15" xfId="2621"/>
    <cellStyle name="Titolo 4 16" xfId="2622"/>
    <cellStyle name="Titolo 4 17" xfId="2623"/>
    <cellStyle name="Titolo 4 18" xfId="2624"/>
    <cellStyle name="Titolo 4 19" xfId="2625"/>
    <cellStyle name="Titolo 4 2" xfId="2626"/>
    <cellStyle name="Titolo 4 2 2" xfId="2627"/>
    <cellStyle name="Titolo 4 20" xfId="2628"/>
    <cellStyle name="Titolo 4 21" xfId="2629"/>
    <cellStyle name="Titolo 4 22" xfId="2630"/>
    <cellStyle name="Titolo 4 23" xfId="2631"/>
    <cellStyle name="Titolo 4 24" xfId="2615"/>
    <cellStyle name="Titolo 4 3" xfId="2632"/>
    <cellStyle name="Titolo 4 4" xfId="2633"/>
    <cellStyle name="Titolo 4 5" xfId="2634"/>
    <cellStyle name="Titolo 4 6" xfId="2635"/>
    <cellStyle name="Titolo 4 7" xfId="2636"/>
    <cellStyle name="Titolo 4 8" xfId="2637"/>
    <cellStyle name="Titolo 4 9" xfId="2638"/>
    <cellStyle name="Titolo 5" xfId="2639"/>
    <cellStyle name="Titolo 5 2" xfId="2640"/>
    <cellStyle name="Titolo 6" xfId="2641"/>
    <cellStyle name="Titolo 7" xfId="2642"/>
    <cellStyle name="Titolo 8" xfId="2643"/>
    <cellStyle name="Titolo 9" xfId="2644"/>
    <cellStyle name="Total" xfId="2645"/>
    <cellStyle name="Total 2" xfId="2646"/>
    <cellStyle name="Totale 10" xfId="2648"/>
    <cellStyle name="Totale 10 2" xfId="2649"/>
    <cellStyle name="Totale 10 3" xfId="2650"/>
    <cellStyle name="Totale 10 4" xfId="2651"/>
    <cellStyle name="Totale 11" xfId="2652"/>
    <cellStyle name="Totale 11 2" xfId="2653"/>
    <cellStyle name="Totale 11 3" xfId="2654"/>
    <cellStyle name="Totale 11 4" xfId="2655"/>
    <cellStyle name="Totale 12" xfId="2656"/>
    <cellStyle name="Totale 12 2" xfId="2657"/>
    <cellStyle name="Totale 12 3" xfId="2658"/>
    <cellStyle name="Totale 12 4" xfId="2659"/>
    <cellStyle name="Totale 13" xfId="2660"/>
    <cellStyle name="Totale 13 2" xfId="2661"/>
    <cellStyle name="Totale 13 3" xfId="2662"/>
    <cellStyle name="Totale 13 4" xfId="2663"/>
    <cellStyle name="Totale 14" xfId="2664"/>
    <cellStyle name="Totale 14 2" xfId="2665"/>
    <cellStyle name="Totale 14 3" xfId="2666"/>
    <cellStyle name="Totale 14 4" xfId="2667"/>
    <cellStyle name="Totale 15" xfId="2668"/>
    <cellStyle name="Totale 15 2" xfId="2669"/>
    <cellStyle name="Totale 15 3" xfId="2670"/>
    <cellStyle name="Totale 15 4" xfId="2671"/>
    <cellStyle name="Totale 16" xfId="2672"/>
    <cellStyle name="Totale 16 2" xfId="2673"/>
    <cellStyle name="Totale 16 3" xfId="2674"/>
    <cellStyle name="Totale 16 4" xfId="2675"/>
    <cellStyle name="Totale 17" xfId="2676"/>
    <cellStyle name="Totale 17 2" xfId="2677"/>
    <cellStyle name="Totale 17 3" xfId="2678"/>
    <cellStyle name="Totale 17 4" xfId="2679"/>
    <cellStyle name="Totale 18" xfId="2680"/>
    <cellStyle name="Totale 18 2" xfId="2681"/>
    <cellStyle name="Totale 18 3" xfId="2682"/>
    <cellStyle name="Totale 18 4" xfId="2683"/>
    <cellStyle name="Totale 19" xfId="2684"/>
    <cellStyle name="Totale 19 2" xfId="2685"/>
    <cellStyle name="Totale 19 3" xfId="2686"/>
    <cellStyle name="Totale 19 4" xfId="2687"/>
    <cellStyle name="Totale 2" xfId="2688"/>
    <cellStyle name="Totale 2 2" xfId="2689"/>
    <cellStyle name="Totale 2 3" xfId="2690"/>
    <cellStyle name="Totale 2 4" xfId="2691"/>
    <cellStyle name="Totale 2 5" xfId="2692"/>
    <cellStyle name="Totale 2 6" xfId="2693"/>
    <cellStyle name="Totale 20" xfId="2694"/>
    <cellStyle name="Totale 20 2" xfId="2695"/>
    <cellStyle name="Totale 20 3" xfId="2696"/>
    <cellStyle name="Totale 20 4" xfId="2697"/>
    <cellStyle name="Totale 21" xfId="2698"/>
    <cellStyle name="Totale 21 2" xfId="2699"/>
    <cellStyle name="Totale 21 3" xfId="2700"/>
    <cellStyle name="Totale 21 4" xfId="2701"/>
    <cellStyle name="Totale 22" xfId="2702"/>
    <cellStyle name="Totale 22 2" xfId="2703"/>
    <cellStyle name="Totale 22 3" xfId="2704"/>
    <cellStyle name="Totale 22 4" xfId="2705"/>
    <cellStyle name="Totale 23" xfId="2706"/>
    <cellStyle name="Totale 23 2" xfId="2707"/>
    <cellStyle name="Totale 23 3" xfId="2708"/>
    <cellStyle name="Totale 23 4" xfId="2709"/>
    <cellStyle name="Totale 24" xfId="2647"/>
    <cellStyle name="Totale 3" xfId="2710"/>
    <cellStyle name="Totale 3 2" xfId="2711"/>
    <cellStyle name="Totale 3 3" xfId="2712"/>
    <cellStyle name="Totale 3 4" xfId="2713"/>
    <cellStyle name="Totale 3 5" xfId="2714"/>
    <cellStyle name="Totale 3 6" xfId="2715"/>
    <cellStyle name="Totale 4" xfId="2716"/>
    <cellStyle name="Totale 4 2" xfId="2717"/>
    <cellStyle name="Totale 4 3" xfId="2718"/>
    <cellStyle name="Totale 4 4" xfId="2719"/>
    <cellStyle name="Totale 4 5" xfId="2720"/>
    <cellStyle name="Totale 4 6" xfId="2721"/>
    <cellStyle name="Totale 5" xfId="2722"/>
    <cellStyle name="Totale 5 2" xfId="2723"/>
    <cellStyle name="Totale 5 3" xfId="2724"/>
    <cellStyle name="Totale 5 4" xfId="2725"/>
    <cellStyle name="Totale 5 5" xfId="2726"/>
    <cellStyle name="Totale 5 6" xfId="2727"/>
    <cellStyle name="Totale 6" xfId="2728"/>
    <cellStyle name="Totale 6 2" xfId="2729"/>
    <cellStyle name="Totale 6 3" xfId="2730"/>
    <cellStyle name="Totale 6 4" xfId="2731"/>
    <cellStyle name="Totale 7" xfId="2732"/>
    <cellStyle name="Totale 7 2" xfId="2733"/>
    <cellStyle name="Totale 7 3" xfId="2734"/>
    <cellStyle name="Totale 7 4" xfId="2735"/>
    <cellStyle name="Totale 8" xfId="2736"/>
    <cellStyle name="Totale 8 2" xfId="2737"/>
    <cellStyle name="Totale 8 3" xfId="2738"/>
    <cellStyle name="Totale 8 4" xfId="2739"/>
    <cellStyle name="Totale 9" xfId="2740"/>
    <cellStyle name="Totale 9 2" xfId="2741"/>
    <cellStyle name="Totale 9 3" xfId="2742"/>
    <cellStyle name="Totale 9 4" xfId="2743"/>
    <cellStyle name="Valore non valido 10" xfId="2745"/>
    <cellStyle name="Valore non valido 11" xfId="2746"/>
    <cellStyle name="Valore non valido 12" xfId="2747"/>
    <cellStyle name="Valore non valido 13" xfId="2748"/>
    <cellStyle name="Valore non valido 14" xfId="2749"/>
    <cellStyle name="Valore non valido 15" xfId="2750"/>
    <cellStyle name="Valore non valido 16" xfId="2751"/>
    <cellStyle name="Valore non valido 17" xfId="2752"/>
    <cellStyle name="Valore non valido 18" xfId="2753"/>
    <cellStyle name="Valore non valido 19" xfId="2754"/>
    <cellStyle name="Valore non valido 2" xfId="2755"/>
    <cellStyle name="Valore non valido 2 2" xfId="2756"/>
    <cellStyle name="Valore non valido 20" xfId="2757"/>
    <cellStyle name="Valore non valido 21" xfId="2758"/>
    <cellStyle name="Valore non valido 22" xfId="2759"/>
    <cellStyle name="Valore non valido 23" xfId="2760"/>
    <cellStyle name="Valore non valido 24" xfId="2744"/>
    <cellStyle name="Valore non valido 3" xfId="2761"/>
    <cellStyle name="Valore non valido 3 2" xfId="2762"/>
    <cellStyle name="Valore non valido 4" xfId="2763"/>
    <cellStyle name="Valore non valido 4 2" xfId="2764"/>
    <cellStyle name="Valore non valido 5" xfId="2765"/>
    <cellStyle name="Valore non valido 5 2" xfId="2766"/>
    <cellStyle name="Valore non valido 6" xfId="2767"/>
    <cellStyle name="Valore non valido 7" xfId="2768"/>
    <cellStyle name="Valore non valido 8" xfId="2769"/>
    <cellStyle name="Valore non valido 9" xfId="2770"/>
    <cellStyle name="Valore valido 10" xfId="2772"/>
    <cellStyle name="Valore valido 11" xfId="2773"/>
    <cellStyle name="Valore valido 12" xfId="2774"/>
    <cellStyle name="Valore valido 13" xfId="2775"/>
    <cellStyle name="Valore valido 14" xfId="2776"/>
    <cellStyle name="Valore valido 15" xfId="2777"/>
    <cellStyle name="Valore valido 16" xfId="2778"/>
    <cellStyle name="Valore valido 17" xfId="2779"/>
    <cellStyle name="Valore valido 18" xfId="2780"/>
    <cellStyle name="Valore valido 19" xfId="2781"/>
    <cellStyle name="Valore valido 2" xfId="2782"/>
    <cellStyle name="Valore valido 2 2" xfId="2783"/>
    <cellStyle name="Valore valido 20" xfId="2784"/>
    <cellStyle name="Valore valido 21" xfId="2785"/>
    <cellStyle name="Valore valido 22" xfId="2786"/>
    <cellStyle name="Valore valido 23" xfId="2787"/>
    <cellStyle name="Valore valido 24" xfId="2771"/>
    <cellStyle name="Valore valido 3" xfId="2788"/>
    <cellStyle name="Valore valido 3 2" xfId="2789"/>
    <cellStyle name="Valore valido 4" xfId="2790"/>
    <cellStyle name="Valore valido 4 2" xfId="2791"/>
    <cellStyle name="Valore valido 5" xfId="2792"/>
    <cellStyle name="Valore valido 5 2" xfId="2793"/>
    <cellStyle name="Valore valido 6" xfId="2794"/>
    <cellStyle name="Valore valido 7" xfId="2795"/>
    <cellStyle name="Valore valido 8" xfId="2796"/>
    <cellStyle name="Valore valido 9" xfId="2797"/>
    <cellStyle name="Valuta (0)_5.2" xfId="2798"/>
    <cellStyle name="Valuta 2" xfId="2799"/>
    <cellStyle name="Valuta 2 2" xfId="2800"/>
    <cellStyle name="Valuta 2 3" xfId="2801"/>
    <cellStyle name="Valuta 3" xfId="2802"/>
    <cellStyle name="Warning Text 2" xfId="280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sloservice" refreshedDate="45987.552618865739" refreshedVersion="7" recordCount="2042">
  <cacheSource type="external" connectionId="1"/>
  <cacheFields count="25">
    <cacheField name="ANNO" numFmtId="0" sqlType="2">
      <sharedItems containsSemiMixedTypes="0" containsString="0" containsNumber="1" containsInteger="1" minValue="2026" maxValue="2026" count="1">
        <n v="2026"/>
      </sharedItems>
    </cacheField>
    <cacheField name="AZIENDA_COD_COMPLETO" numFmtId="0" sqlType="12">
      <sharedItems count="1">
        <s v="010209"/>
      </sharedItems>
    </cacheField>
    <cacheField name="RILEVAZIONE_COD" numFmtId="0" sqlType="12">
      <sharedItems containsBlank="1" count="2">
        <s v="CE_P_V2_2026"/>
        <m/>
      </sharedItems>
    </cacheField>
    <cacheField name="LA_BASE_CODICE_COMPLETO" numFmtId="0" sqlType="12">
      <sharedItems/>
    </cacheField>
    <cacheField name="LA_BASE_CODICE" numFmtId="0" sqlType="12">
      <sharedItems/>
    </cacheField>
    <cacheField name="TIPO_FLUSSO" numFmtId="0" sqlType="12">
      <sharedItems count="2">
        <s v="CE"/>
        <s v="LA"/>
      </sharedItems>
    </cacheField>
    <cacheField name="VERSIONE_RILEVAZIONE" numFmtId="0" sqlType="12">
      <sharedItems count="1">
        <s v="2"/>
      </sharedItems>
    </cacheField>
    <cacheField name="TRC_RILEVAZIONE" numFmtId="0" sqlType="12">
      <sharedItems count="1">
        <s v="P"/>
      </sharedItems>
    </cacheField>
    <cacheField name="VALORE" numFmtId="0" sqlType="2">
      <sharedItems containsString="0" containsBlank="1" containsNumber="1" minValue="-57959138.130000003" maxValue="455627457.26999998"/>
    </cacheField>
    <cacheField name="VALORE_LA01" numFmtId="0" sqlType="2">
      <sharedItems containsString="0" containsBlank="1" containsNumber="1" minValue="0" maxValue="62628632.700000003"/>
    </cacheField>
    <cacheField name="VALORE_LA02" numFmtId="0" sqlType="2">
      <sharedItems containsString="0" containsBlank="1" containsNumber="1" minValue="0" maxValue="1266800"/>
    </cacheField>
    <cacheField name="VALORE_LA03" numFmtId="0" sqlType="2">
      <sharedItems containsString="0" containsBlank="1" containsNumber="1" minValue="0" maxValue="205142854.69"/>
    </cacheField>
    <cacheField name="VALORE_LA04" numFmtId="0" sqlType="2">
      <sharedItems containsString="0" containsBlank="1" containsNumber="1" minValue="0" maxValue="31292970.309999999"/>
    </cacheField>
    <cacheField name="VALORE_LA05" numFmtId="0" sqlType="2">
      <sharedItems containsString="0" containsBlank="1" containsNumber="1" minValue="0" maxValue="29300436.149999999"/>
    </cacheField>
    <cacheField name="VALORE_LA06" numFmtId="0" sqlType="2">
      <sharedItems containsString="0" containsBlank="1" containsNumber="1" minValue="0" maxValue="91096126.019999996"/>
    </cacheField>
    <cacheField name="VALORE_LA07" numFmtId="0" sqlType="2">
      <sharedItems containsString="0" containsBlank="1" containsNumber="1" minValue="0" maxValue="469932.85"/>
    </cacheField>
    <cacheField name="VALORE_LA08" numFmtId="0" sqlType="2">
      <sharedItems containsString="0" containsBlank="1" containsNumber="1" minValue="0" maxValue="16211986.07"/>
    </cacheField>
    <cacheField name="VALORE_LA09" numFmtId="0" sqlType="2">
      <sharedItems containsString="0" containsBlank="1" containsNumber="1" minValue="0" maxValue="10823071.17"/>
    </cacheField>
    <cacheField name="VALORE_LA10" numFmtId="0" sqlType="2">
      <sharedItems containsString="0" containsBlank="1" containsNumber="1" minValue="0" maxValue="8392910.1899999995"/>
    </cacheField>
    <cacheField name="VALORE_LA11" numFmtId="0" sqlType="2">
      <sharedItems containsString="0" containsBlank="1" containsNumber="1" minValue="0" maxValue="165000"/>
    </cacheField>
    <cacheField name="VALORE_LA12" numFmtId="0" sqlType="2">
      <sharedItems containsString="0" containsBlank="1" containsNumber="1" minValue="0" maxValue="7287707.54"/>
    </cacheField>
    <cacheField name="VALORE_LA13" numFmtId="0" sqlType="2">
      <sharedItems containsString="0" containsBlank="1" containsNumber="1" minValue="0" maxValue="15000"/>
    </cacheField>
    <cacheField name="DATAORA_INS" numFmtId="0" sqlType="11">
      <sharedItems containsSemiMixedTypes="0" containsNonDate="0" containsDate="1" containsString="0" minDate="2025-11-25T08:39:29" maxDate="2025-11-26T11:27:01" count="2">
        <d v="2025-11-26T11:27:01"/>
        <d v="2025-11-25T08:39:29"/>
      </sharedItems>
    </cacheField>
    <cacheField name="IDFILE_UPLOAD" numFmtId="0" sqlType="12">
      <sharedItems count="2">
        <s v="15419"/>
        <s v="15329"/>
      </sharedItems>
    </cacheField>
    <cacheField name="LA_MODELLO" numFmtId="0" sqlType="12">
      <sharedItems count="1">
        <s v="MODELLO_L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2">
  <r>
    <x v="0"/>
    <x v="0"/>
    <x v="0"/>
    <s v="AC.BA2440"/>
    <s v="CE19_BA24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90"/>
    <s v="CE19_BA2890"/>
    <x v="0"/>
    <x v="0"/>
    <x v="0"/>
    <n v="471326.23"/>
    <m/>
    <m/>
    <m/>
    <m/>
    <m/>
    <m/>
    <m/>
    <m/>
    <m/>
    <m/>
    <m/>
    <m/>
    <m/>
    <x v="0"/>
    <x v="0"/>
    <x v="0"/>
  </r>
  <r>
    <x v="0"/>
    <x v="0"/>
    <x v="0"/>
    <s v="AC.EA0050"/>
    <s v="CE19_EA0050"/>
    <x v="0"/>
    <x v="0"/>
    <x v="0"/>
    <n v="250000"/>
    <m/>
    <m/>
    <m/>
    <m/>
    <m/>
    <m/>
    <m/>
    <m/>
    <m/>
    <m/>
    <m/>
    <m/>
    <m/>
    <x v="0"/>
    <x v="0"/>
    <x v="0"/>
  </r>
  <r>
    <x v="0"/>
    <x v="0"/>
    <x v="0"/>
    <s v="AC.EA0150"/>
    <s v="CE19_EA0150"/>
    <x v="0"/>
    <x v="0"/>
    <x v="0"/>
    <n v="240000"/>
    <m/>
    <m/>
    <m/>
    <m/>
    <m/>
    <m/>
    <m/>
    <m/>
    <m/>
    <m/>
    <m/>
    <m/>
    <m/>
    <x v="0"/>
    <x v="0"/>
    <x v="0"/>
  </r>
  <r>
    <x v="0"/>
    <x v="0"/>
    <x v="0"/>
    <s v="AC.EA0460"/>
    <s v="CE19_EA04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560"/>
    <s v="CE19_EA05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32"/>
    <s v="CE19_AA0032"/>
    <x v="0"/>
    <x v="0"/>
    <x v="0"/>
    <n v="4141768.16"/>
    <m/>
    <m/>
    <m/>
    <m/>
    <m/>
    <m/>
    <m/>
    <m/>
    <m/>
    <m/>
    <m/>
    <m/>
    <m/>
    <x v="0"/>
    <x v="0"/>
    <x v="0"/>
  </r>
  <r>
    <x v="0"/>
    <x v="0"/>
    <x v="0"/>
    <s v="AC.AA0090"/>
    <s v="CE19_AA0090"/>
    <x v="0"/>
    <x v="0"/>
    <x v="0"/>
    <n v="775956.96"/>
    <m/>
    <m/>
    <m/>
    <m/>
    <m/>
    <m/>
    <m/>
    <m/>
    <m/>
    <m/>
    <m/>
    <m/>
    <m/>
    <x v="0"/>
    <x v="0"/>
    <x v="0"/>
  </r>
  <r>
    <x v="0"/>
    <x v="0"/>
    <x v="0"/>
    <s v="AC.AA0100"/>
    <s v="CE19_AA01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730"/>
    <s v="CE19_AA0730"/>
    <x v="0"/>
    <x v="0"/>
    <x v="0"/>
    <n v="125000"/>
    <m/>
    <m/>
    <m/>
    <m/>
    <m/>
    <m/>
    <m/>
    <m/>
    <m/>
    <m/>
    <m/>
    <m/>
    <m/>
    <x v="0"/>
    <x v="0"/>
    <x v="0"/>
  </r>
  <r>
    <x v="0"/>
    <x v="0"/>
    <x v="0"/>
    <s v="AC.AA0790"/>
    <s v="CE19_AA07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830"/>
    <s v="CE19_AA0830"/>
    <x v="0"/>
    <x v="0"/>
    <x v="0"/>
    <n v="61382.1"/>
    <m/>
    <m/>
    <m/>
    <m/>
    <m/>
    <m/>
    <m/>
    <m/>
    <m/>
    <m/>
    <m/>
    <m/>
    <m/>
    <x v="0"/>
    <x v="0"/>
    <x v="0"/>
  </r>
  <r>
    <x v="0"/>
    <x v="0"/>
    <x v="0"/>
    <s v="AC.AA0860"/>
    <s v="CE19_AA08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870"/>
    <s v="CE19_AA0870"/>
    <x v="0"/>
    <x v="0"/>
    <x v="0"/>
    <n v="188000"/>
    <m/>
    <m/>
    <m/>
    <m/>
    <m/>
    <m/>
    <m/>
    <m/>
    <m/>
    <m/>
    <m/>
    <m/>
    <m/>
    <x v="0"/>
    <x v="0"/>
    <x v="0"/>
  </r>
  <r>
    <x v="0"/>
    <x v="0"/>
    <x v="0"/>
    <s v="AC.AA0890"/>
    <s v="CE19_AA08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030"/>
    <s v="CE19_BA0030"/>
    <x v="0"/>
    <x v="0"/>
    <x v="0"/>
    <n v="8566000"/>
    <m/>
    <m/>
    <m/>
    <m/>
    <m/>
    <m/>
    <m/>
    <m/>
    <m/>
    <m/>
    <m/>
    <m/>
    <m/>
    <x v="0"/>
    <x v="0"/>
    <x v="0"/>
  </r>
  <r>
    <x v="0"/>
    <x v="0"/>
    <x v="0"/>
    <s v="AC.BA0210"/>
    <s v="CE19_BA0210"/>
    <x v="0"/>
    <x v="0"/>
    <x v="0"/>
    <n v="17409500"/>
    <m/>
    <m/>
    <m/>
    <m/>
    <m/>
    <m/>
    <m/>
    <m/>
    <m/>
    <m/>
    <m/>
    <m/>
    <m/>
    <x v="0"/>
    <x v="0"/>
    <x v="0"/>
  </r>
  <r>
    <x v="0"/>
    <x v="0"/>
    <x v="0"/>
    <s v="AC.BA0250"/>
    <s v="CE19_BA0250"/>
    <x v="0"/>
    <x v="0"/>
    <x v="0"/>
    <n v="550000"/>
    <m/>
    <m/>
    <m/>
    <m/>
    <m/>
    <m/>
    <m/>
    <m/>
    <m/>
    <m/>
    <m/>
    <m/>
    <m/>
    <x v="0"/>
    <x v="0"/>
    <x v="0"/>
  </r>
  <r>
    <x v="0"/>
    <x v="0"/>
    <x v="0"/>
    <s v="AC.BA0340"/>
    <s v="CE19_BA0340"/>
    <x v="0"/>
    <x v="0"/>
    <x v="0"/>
    <n v="213700"/>
    <m/>
    <m/>
    <m/>
    <m/>
    <m/>
    <m/>
    <m/>
    <m/>
    <m/>
    <m/>
    <m/>
    <m/>
    <m/>
    <x v="0"/>
    <x v="0"/>
    <x v="0"/>
  </r>
  <r>
    <x v="0"/>
    <x v="0"/>
    <x v="0"/>
    <s v="AC.BA0350"/>
    <s v="CE19_BA0350"/>
    <x v="0"/>
    <x v="0"/>
    <x v="0"/>
    <n v="246500"/>
    <m/>
    <m/>
    <m/>
    <m/>
    <m/>
    <m/>
    <m/>
    <m/>
    <m/>
    <m/>
    <m/>
    <m/>
    <m/>
    <x v="0"/>
    <x v="0"/>
    <x v="0"/>
  </r>
  <r>
    <x v="0"/>
    <x v="0"/>
    <x v="0"/>
    <s v="AC.BA0360"/>
    <s v="CE19_BA0360"/>
    <x v="0"/>
    <x v="0"/>
    <x v="0"/>
    <n v="442600"/>
    <m/>
    <m/>
    <m/>
    <m/>
    <m/>
    <m/>
    <m/>
    <m/>
    <m/>
    <m/>
    <m/>
    <m/>
    <m/>
    <x v="0"/>
    <x v="0"/>
    <x v="0"/>
  </r>
  <r>
    <x v="0"/>
    <x v="0"/>
    <x v="0"/>
    <s v="AC.BA0370"/>
    <s v="CE19_BA03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30"/>
    <s v="CE19_BA0530"/>
    <x v="0"/>
    <x v="0"/>
    <x v="0"/>
    <n v="20523115.260000002"/>
    <m/>
    <m/>
    <m/>
    <m/>
    <m/>
    <m/>
    <m/>
    <m/>
    <m/>
    <m/>
    <m/>
    <m/>
    <m/>
    <x v="0"/>
    <x v="0"/>
    <x v="0"/>
  </r>
  <r>
    <x v="0"/>
    <x v="0"/>
    <x v="0"/>
    <s v="AC.BA0640"/>
    <s v="CE19_BA0640"/>
    <x v="0"/>
    <x v="0"/>
    <x v="0"/>
    <n v="8063377.9500000002"/>
    <m/>
    <m/>
    <m/>
    <m/>
    <m/>
    <m/>
    <m/>
    <m/>
    <m/>
    <m/>
    <m/>
    <m/>
    <m/>
    <x v="0"/>
    <x v="0"/>
    <x v="0"/>
  </r>
  <r>
    <x v="0"/>
    <x v="0"/>
    <x v="0"/>
    <s v="AC.BA0960"/>
    <s v="CE19_BA0960"/>
    <x v="0"/>
    <x v="0"/>
    <x v="0"/>
    <n v="11779216.73"/>
    <m/>
    <m/>
    <m/>
    <m/>
    <m/>
    <m/>
    <m/>
    <m/>
    <m/>
    <m/>
    <m/>
    <m/>
    <m/>
    <x v="0"/>
    <x v="0"/>
    <x v="0"/>
  </r>
  <r>
    <x v="0"/>
    <x v="0"/>
    <x v="0"/>
    <s v="AC.BA1030"/>
    <s v="CE19_BA1030"/>
    <x v="0"/>
    <x v="0"/>
    <x v="0"/>
    <n v="140249.29"/>
    <m/>
    <m/>
    <m/>
    <m/>
    <m/>
    <m/>
    <m/>
    <m/>
    <m/>
    <m/>
    <m/>
    <m/>
    <m/>
    <x v="0"/>
    <x v="0"/>
    <x v="0"/>
  </r>
  <r>
    <x v="0"/>
    <x v="0"/>
    <x v="0"/>
    <s v="AC.BA1200"/>
    <s v="CE19_BA1200"/>
    <x v="0"/>
    <x v="0"/>
    <x v="0"/>
    <n v="2135000"/>
    <m/>
    <m/>
    <m/>
    <m/>
    <m/>
    <m/>
    <m/>
    <m/>
    <m/>
    <m/>
    <m/>
    <m/>
    <m/>
    <x v="0"/>
    <x v="0"/>
    <x v="0"/>
  </r>
  <r>
    <x v="0"/>
    <x v="0"/>
    <x v="0"/>
    <s v="AC.BA1350"/>
    <s v="CE19_BA1350"/>
    <x v="0"/>
    <x v="0"/>
    <x v="0"/>
    <n v="5273323.88"/>
    <m/>
    <m/>
    <m/>
    <m/>
    <m/>
    <m/>
    <m/>
    <m/>
    <m/>
    <m/>
    <m/>
    <m/>
    <m/>
    <x v="0"/>
    <x v="0"/>
    <x v="0"/>
  </r>
  <r>
    <x v="0"/>
    <x v="0"/>
    <x v="0"/>
    <s v="AC.BA1490"/>
    <s v="CE19_BA1490"/>
    <x v="0"/>
    <x v="0"/>
    <x v="0"/>
    <n v="15845899.49"/>
    <m/>
    <m/>
    <m/>
    <m/>
    <m/>
    <m/>
    <m/>
    <m/>
    <m/>
    <m/>
    <m/>
    <m/>
    <m/>
    <x v="0"/>
    <x v="0"/>
    <x v="0"/>
  </r>
  <r>
    <x v="0"/>
    <x v="0"/>
    <x v="0"/>
    <s v="AC.BA1550"/>
    <s v="CE19_BA15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880"/>
    <s v="CE19_BA1880"/>
    <x v="0"/>
    <x v="0"/>
    <x v="0"/>
    <n v="269353"/>
    <m/>
    <m/>
    <m/>
    <m/>
    <m/>
    <m/>
    <m/>
    <m/>
    <m/>
    <m/>
    <m/>
    <m/>
    <m/>
    <x v="0"/>
    <x v="0"/>
    <x v="0"/>
  </r>
  <r>
    <x v="0"/>
    <x v="0"/>
    <x v="0"/>
    <s v="AC.BA1260"/>
    <s v="CE19_BA1260"/>
    <x v="0"/>
    <x v="0"/>
    <x v="0"/>
    <n v="90000"/>
    <m/>
    <m/>
    <m/>
    <m/>
    <m/>
    <m/>
    <m/>
    <m/>
    <m/>
    <m/>
    <m/>
    <m/>
    <m/>
    <x v="0"/>
    <x v="0"/>
    <x v="0"/>
  </r>
  <r>
    <x v="0"/>
    <x v="0"/>
    <x v="0"/>
    <s v="AC.BA1290"/>
    <s v="CE19_BA1290"/>
    <x v="0"/>
    <x v="0"/>
    <x v="0"/>
    <n v="160114"/>
    <m/>
    <m/>
    <m/>
    <m/>
    <m/>
    <m/>
    <m/>
    <m/>
    <m/>
    <m/>
    <m/>
    <m/>
    <m/>
    <x v="0"/>
    <x v="0"/>
    <x v="0"/>
  </r>
  <r>
    <x v="0"/>
    <x v="0"/>
    <x v="0"/>
    <s v="AC.BA1300"/>
    <s v="CE19_BA1300"/>
    <x v="0"/>
    <x v="0"/>
    <x v="0"/>
    <n v="10500"/>
    <m/>
    <m/>
    <m/>
    <m/>
    <m/>
    <m/>
    <m/>
    <m/>
    <m/>
    <m/>
    <m/>
    <m/>
    <m/>
    <x v="0"/>
    <x v="0"/>
    <x v="0"/>
  </r>
  <r>
    <x v="0"/>
    <x v="0"/>
    <x v="0"/>
    <s v="AC.BA1330"/>
    <s v="CE19_BA1330"/>
    <x v="0"/>
    <x v="0"/>
    <x v="0"/>
    <n v="1098701.83"/>
    <m/>
    <m/>
    <m/>
    <m/>
    <m/>
    <m/>
    <m/>
    <m/>
    <m/>
    <m/>
    <m/>
    <m/>
    <m/>
    <x v="0"/>
    <x v="0"/>
    <x v="0"/>
  </r>
  <r>
    <x v="0"/>
    <x v="0"/>
    <x v="0"/>
    <s v="AC.BA1341"/>
    <s v="CE19_BA13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380"/>
    <s v="CE19_BA1380"/>
    <x v="0"/>
    <x v="0"/>
    <x v="0"/>
    <n v="4145123.88"/>
    <m/>
    <m/>
    <m/>
    <m/>
    <m/>
    <m/>
    <m/>
    <m/>
    <m/>
    <m/>
    <m/>
    <m/>
    <m/>
    <x v="0"/>
    <x v="0"/>
    <x v="0"/>
  </r>
  <r>
    <x v="0"/>
    <x v="0"/>
    <x v="0"/>
    <s v="AC.BA2700"/>
    <s v="CE19_BA2700"/>
    <x v="0"/>
    <x v="0"/>
    <x v="0"/>
    <n v="600000"/>
    <m/>
    <m/>
    <m/>
    <m/>
    <m/>
    <m/>
    <m/>
    <m/>
    <m/>
    <m/>
    <m/>
    <m/>
    <m/>
    <x v="0"/>
    <x v="0"/>
    <x v="0"/>
  </r>
  <r>
    <x v="0"/>
    <x v="0"/>
    <x v="0"/>
    <s v="AC.BA2760"/>
    <s v="CE19_BA2760"/>
    <x v="0"/>
    <x v="0"/>
    <x v="0"/>
    <n v="200000"/>
    <m/>
    <m/>
    <m/>
    <m/>
    <m/>
    <m/>
    <m/>
    <m/>
    <m/>
    <m/>
    <m/>
    <m/>
    <m/>
    <x v="0"/>
    <x v="0"/>
    <x v="0"/>
  </r>
  <r>
    <x v="0"/>
    <x v="0"/>
    <x v="0"/>
    <s v="AC.4700323"/>
    <s v="47003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49"/>
    <s v="310094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73"/>
    <s v="455017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7"/>
    <s v="32505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2"/>
    <s v="455016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6"/>
    <s v="3100396"/>
    <x v="0"/>
    <x v="0"/>
    <x v="0"/>
    <n v="1000"/>
    <m/>
    <m/>
    <m/>
    <m/>
    <m/>
    <m/>
    <m/>
    <m/>
    <m/>
    <m/>
    <m/>
    <m/>
    <m/>
    <x v="0"/>
    <x v="0"/>
    <x v="0"/>
  </r>
  <r>
    <x v="0"/>
    <x v="0"/>
    <x v="0"/>
    <s v="AC.4800235"/>
    <s v="48002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2"/>
    <s v="45013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20"/>
    <s v="CE19_BA2820"/>
    <x v="0"/>
    <x v="0"/>
    <x v="0"/>
    <n v="4961490.2300000004"/>
    <m/>
    <m/>
    <m/>
    <m/>
    <m/>
    <m/>
    <m/>
    <m/>
    <m/>
    <m/>
    <m/>
    <m/>
    <m/>
    <x v="0"/>
    <x v="0"/>
    <x v="0"/>
  </r>
  <r>
    <x v="0"/>
    <x v="0"/>
    <x v="0"/>
    <s v="AC.CA0060"/>
    <s v="CE19_CA00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090"/>
    <s v="CE19_CA00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100"/>
    <s v="CE19_CA01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120"/>
    <s v="CE19_CA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140"/>
    <s v="CE19_CA0140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CA0170"/>
    <s v="CE19_CA01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70"/>
    <s v="CE19_EA02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60"/>
    <s v="CE19_AA0060"/>
    <x v="0"/>
    <x v="0"/>
    <x v="0"/>
    <n v="775956.96"/>
    <m/>
    <m/>
    <m/>
    <m/>
    <m/>
    <m/>
    <m/>
    <m/>
    <m/>
    <m/>
    <m/>
    <m/>
    <m/>
    <x v="0"/>
    <x v="0"/>
    <x v="0"/>
  </r>
  <r>
    <x v="0"/>
    <x v="0"/>
    <x v="0"/>
    <s v="AC.AA0110"/>
    <s v="CE19_AA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10"/>
    <s v="CE19_AA02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20"/>
    <s v="CE19_AA02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50"/>
    <s v="CE19_AA0450"/>
    <x v="0"/>
    <x v="0"/>
    <x v="0"/>
    <n v="3000736.77"/>
    <m/>
    <m/>
    <m/>
    <m/>
    <m/>
    <m/>
    <m/>
    <m/>
    <m/>
    <m/>
    <m/>
    <m/>
    <m/>
    <x v="0"/>
    <x v="0"/>
    <x v="0"/>
  </r>
  <r>
    <x v="0"/>
    <x v="0"/>
    <x v="0"/>
    <s v="AC.AA0630"/>
    <s v="CE19_AA0630"/>
    <x v="0"/>
    <x v="0"/>
    <x v="0"/>
    <n v="276330.28000000003"/>
    <m/>
    <m/>
    <m/>
    <m/>
    <m/>
    <m/>
    <m/>
    <m/>
    <m/>
    <m/>
    <m/>
    <m/>
    <m/>
    <x v="0"/>
    <x v="0"/>
    <x v="0"/>
  </r>
  <r>
    <x v="0"/>
    <x v="0"/>
    <x v="0"/>
    <s v="AC.AA0640"/>
    <s v="CE19_AA0640"/>
    <x v="0"/>
    <x v="0"/>
    <x v="0"/>
    <n v="59697.62"/>
    <m/>
    <m/>
    <m/>
    <m/>
    <m/>
    <m/>
    <m/>
    <m/>
    <m/>
    <m/>
    <m/>
    <m/>
    <m/>
    <x v="0"/>
    <x v="0"/>
    <x v="0"/>
  </r>
  <r>
    <x v="0"/>
    <x v="0"/>
    <x v="0"/>
    <s v="AC.AA0680"/>
    <s v="CE19_AA0680"/>
    <x v="0"/>
    <x v="0"/>
    <x v="0"/>
    <n v="2900000"/>
    <m/>
    <m/>
    <m/>
    <m/>
    <m/>
    <m/>
    <m/>
    <m/>
    <m/>
    <m/>
    <m/>
    <m/>
    <m/>
    <x v="0"/>
    <x v="0"/>
    <x v="0"/>
  </r>
  <r>
    <x v="0"/>
    <x v="0"/>
    <x v="0"/>
    <s v="AC.AA0710"/>
    <s v="CE19_AA07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720"/>
    <s v="CE19_AA07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YA0080"/>
    <s v="CE19_YA00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80"/>
    <s v="CE19_AA0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30"/>
    <s v="CE19_AA02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71"/>
    <s v="CE19_AA0271"/>
    <x v="0"/>
    <x v="0"/>
    <x v="0"/>
    <n v="55480"/>
    <m/>
    <m/>
    <m/>
    <m/>
    <m/>
    <m/>
    <m/>
    <m/>
    <m/>
    <m/>
    <m/>
    <m/>
    <m/>
    <x v="0"/>
    <x v="0"/>
    <x v="0"/>
  </r>
  <r>
    <x v="0"/>
    <x v="0"/>
    <x v="0"/>
    <s v="AC.AA0310"/>
    <s v="CE19_AA0310"/>
    <x v="0"/>
    <x v="0"/>
    <x v="0"/>
    <n v="4038.2"/>
    <m/>
    <m/>
    <m/>
    <m/>
    <m/>
    <m/>
    <m/>
    <m/>
    <m/>
    <m/>
    <m/>
    <m/>
    <m/>
    <x v="0"/>
    <x v="0"/>
    <x v="0"/>
  </r>
  <r>
    <x v="0"/>
    <x v="0"/>
    <x v="0"/>
    <s v="AC.AA0610"/>
    <s v="CE19_AA0610"/>
    <x v="0"/>
    <x v="0"/>
    <x v="0"/>
    <n v="20196487.170000002"/>
    <m/>
    <m/>
    <m/>
    <m/>
    <m/>
    <m/>
    <m/>
    <m/>
    <m/>
    <m/>
    <m/>
    <m/>
    <m/>
    <x v="0"/>
    <x v="0"/>
    <x v="0"/>
  </r>
  <r>
    <x v="0"/>
    <x v="0"/>
    <x v="0"/>
    <s v="AC.AA0670"/>
    <s v="CE19_AA0670"/>
    <x v="0"/>
    <x v="0"/>
    <x v="0"/>
    <n v="3070000"/>
    <m/>
    <m/>
    <m/>
    <m/>
    <m/>
    <m/>
    <m/>
    <m/>
    <m/>
    <m/>
    <m/>
    <m/>
    <m/>
    <x v="0"/>
    <x v="0"/>
    <x v="0"/>
  </r>
  <r>
    <x v="0"/>
    <x v="0"/>
    <x v="0"/>
    <s v="AC.AA0770"/>
    <s v="CE19_AA07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800"/>
    <s v="CE19_AA0800"/>
    <x v="0"/>
    <x v="0"/>
    <x v="0"/>
    <n v="257435.53"/>
    <m/>
    <m/>
    <m/>
    <m/>
    <m/>
    <m/>
    <m/>
    <m/>
    <m/>
    <m/>
    <m/>
    <m/>
    <m/>
    <x v="0"/>
    <x v="0"/>
    <x v="0"/>
  </r>
  <r>
    <x v="0"/>
    <x v="0"/>
    <x v="0"/>
    <s v="AC.AA0880"/>
    <s v="CE19_AA0880"/>
    <x v="0"/>
    <x v="0"/>
    <x v="0"/>
    <n v="1550000"/>
    <m/>
    <m/>
    <m/>
    <m/>
    <m/>
    <m/>
    <m/>
    <m/>
    <m/>
    <m/>
    <m/>
    <m/>
    <m/>
    <x v="0"/>
    <x v="0"/>
    <x v="0"/>
  </r>
  <r>
    <x v="0"/>
    <x v="0"/>
    <x v="0"/>
    <s v="AC.AA0950"/>
    <s v="CE19_AA0950"/>
    <x v="0"/>
    <x v="0"/>
    <x v="0"/>
    <n v="3682000"/>
    <m/>
    <m/>
    <m/>
    <m/>
    <m/>
    <m/>
    <m/>
    <m/>
    <m/>
    <m/>
    <m/>
    <m/>
    <m/>
    <x v="0"/>
    <x v="0"/>
    <x v="0"/>
  </r>
  <r>
    <x v="0"/>
    <x v="0"/>
    <x v="0"/>
    <s v="AC.AA1010"/>
    <s v="CE19_AA1010"/>
    <x v="0"/>
    <x v="0"/>
    <x v="0"/>
    <n v="1825348.19"/>
    <m/>
    <m/>
    <m/>
    <m/>
    <m/>
    <m/>
    <m/>
    <m/>
    <m/>
    <m/>
    <m/>
    <m/>
    <m/>
    <x v="0"/>
    <x v="0"/>
    <x v="0"/>
  </r>
  <r>
    <x v="0"/>
    <x v="0"/>
    <x v="0"/>
    <s v="AC.AA1040"/>
    <s v="CE19_AA1040"/>
    <x v="0"/>
    <x v="0"/>
    <x v="0"/>
    <n v="819836.74"/>
    <m/>
    <m/>
    <m/>
    <m/>
    <m/>
    <m/>
    <m/>
    <m/>
    <m/>
    <m/>
    <m/>
    <m/>
    <m/>
    <x v="0"/>
    <x v="0"/>
    <x v="0"/>
  </r>
  <r>
    <x v="0"/>
    <x v="0"/>
    <x v="0"/>
    <s v="AC.AA1070"/>
    <s v="CE19_AA1070"/>
    <x v="0"/>
    <x v="0"/>
    <x v="0"/>
    <n v="535248.82999999996"/>
    <m/>
    <m/>
    <m/>
    <m/>
    <m/>
    <m/>
    <m/>
    <m/>
    <m/>
    <m/>
    <m/>
    <m/>
    <m/>
    <x v="0"/>
    <x v="0"/>
    <x v="0"/>
  </r>
  <r>
    <x v="0"/>
    <x v="0"/>
    <x v="0"/>
    <s v="AC.AA1080"/>
    <s v="CE19_AA1080"/>
    <x v="0"/>
    <x v="0"/>
    <x v="0"/>
    <n v="162567.39000000001"/>
    <m/>
    <m/>
    <m/>
    <m/>
    <m/>
    <m/>
    <m/>
    <m/>
    <m/>
    <m/>
    <m/>
    <m/>
    <m/>
    <x v="0"/>
    <x v="0"/>
    <x v="0"/>
  </r>
  <r>
    <x v="0"/>
    <x v="0"/>
    <x v="0"/>
    <s v="AC.BA0400"/>
    <s v="CE19_BA0400"/>
    <x v="0"/>
    <x v="0"/>
    <x v="0"/>
    <n v="227937259.41999999"/>
    <m/>
    <m/>
    <m/>
    <m/>
    <m/>
    <m/>
    <m/>
    <m/>
    <m/>
    <m/>
    <m/>
    <m/>
    <m/>
    <x v="0"/>
    <x v="0"/>
    <x v="0"/>
  </r>
  <r>
    <x v="0"/>
    <x v="0"/>
    <x v="0"/>
    <s v="AC.BA1560"/>
    <s v="CE19_BA1560"/>
    <x v="0"/>
    <x v="0"/>
    <x v="0"/>
    <n v="24217671.460000001"/>
    <m/>
    <m/>
    <m/>
    <m/>
    <m/>
    <m/>
    <m/>
    <m/>
    <m/>
    <m/>
    <m/>
    <m/>
    <m/>
    <x v="0"/>
    <x v="0"/>
    <x v="0"/>
  </r>
  <r>
    <x v="0"/>
    <x v="0"/>
    <x v="0"/>
    <s v="AC.BA1930"/>
    <s v="CE19_BA19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960"/>
    <s v="CE19_BA1960"/>
    <x v="0"/>
    <x v="0"/>
    <x v="0"/>
    <n v="6000"/>
    <m/>
    <m/>
    <m/>
    <m/>
    <m/>
    <m/>
    <m/>
    <m/>
    <m/>
    <m/>
    <m/>
    <m/>
    <m/>
    <x v="0"/>
    <x v="0"/>
    <x v="0"/>
  </r>
  <r>
    <x v="0"/>
    <x v="0"/>
    <x v="0"/>
    <s v="AC.BA2040"/>
    <s v="CE19_BA20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070"/>
    <s v="CE19_BA20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090"/>
    <s v="CE19_BA2090"/>
    <x v="0"/>
    <x v="0"/>
    <x v="0"/>
    <n v="82344571.590000004"/>
    <m/>
    <m/>
    <m/>
    <m/>
    <m/>
    <m/>
    <m/>
    <m/>
    <m/>
    <m/>
    <m/>
    <m/>
    <m/>
    <x v="0"/>
    <x v="0"/>
    <x v="0"/>
  </r>
  <r>
    <x v="0"/>
    <x v="0"/>
    <x v="0"/>
    <s v="AC.BA2230"/>
    <s v="CE19_BA2230"/>
    <x v="0"/>
    <x v="0"/>
    <x v="0"/>
    <n v="496624.62"/>
    <m/>
    <m/>
    <m/>
    <m/>
    <m/>
    <m/>
    <m/>
    <m/>
    <m/>
    <m/>
    <m/>
    <m/>
    <m/>
    <x v="0"/>
    <x v="0"/>
    <x v="0"/>
  </r>
  <r>
    <x v="0"/>
    <x v="0"/>
    <x v="0"/>
    <s v="AC.BA2640"/>
    <s v="CE19_BA26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50"/>
    <s v="CE19_BA2650"/>
    <x v="0"/>
    <x v="0"/>
    <x v="0"/>
    <n v="110000"/>
    <m/>
    <m/>
    <m/>
    <m/>
    <m/>
    <m/>
    <m/>
    <m/>
    <m/>
    <m/>
    <m/>
    <m/>
    <m/>
    <x v="0"/>
    <x v="0"/>
    <x v="0"/>
  </r>
  <r>
    <x v="0"/>
    <x v="0"/>
    <x v="0"/>
    <s v="AC.BA2620"/>
    <s v="CE19_BA2620"/>
    <x v="0"/>
    <x v="0"/>
    <x v="0"/>
    <n v="3716558.79"/>
    <m/>
    <m/>
    <m/>
    <m/>
    <m/>
    <m/>
    <m/>
    <m/>
    <m/>
    <m/>
    <m/>
    <m/>
    <m/>
    <x v="0"/>
    <x v="0"/>
    <x v="0"/>
  </r>
  <r>
    <x v="0"/>
    <x v="0"/>
    <x v="0"/>
    <s v="AC.BA2673"/>
    <s v="CE19_BA267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77"/>
    <s v="CE19_BA267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84"/>
    <s v="CE19_BA268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10"/>
    <s v="CE19_BA2710"/>
    <x v="0"/>
    <x v="0"/>
    <x v="0"/>
    <n v="500000"/>
    <m/>
    <m/>
    <m/>
    <m/>
    <m/>
    <m/>
    <m/>
    <m/>
    <m/>
    <m/>
    <m/>
    <m/>
    <m/>
    <x v="0"/>
    <x v="0"/>
    <x v="0"/>
  </r>
  <r>
    <x v="0"/>
    <x v="0"/>
    <x v="0"/>
    <s v="AC.BA2720"/>
    <s v="CE19_BA2720"/>
    <x v="0"/>
    <x v="0"/>
    <x v="0"/>
    <n v="100000"/>
    <m/>
    <m/>
    <m/>
    <m/>
    <m/>
    <m/>
    <m/>
    <m/>
    <m/>
    <m/>
    <m/>
    <m/>
    <m/>
    <x v="0"/>
    <x v="0"/>
    <x v="0"/>
  </r>
  <r>
    <x v="0"/>
    <x v="0"/>
    <x v="0"/>
    <s v="AC.BA2751"/>
    <s v="CE19_BA27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71"/>
    <s v="CE19_BA2771"/>
    <x v="0"/>
    <x v="0"/>
    <x v="0"/>
    <n v="59765"/>
    <m/>
    <m/>
    <m/>
    <m/>
    <m/>
    <m/>
    <m/>
    <m/>
    <m/>
    <m/>
    <m/>
    <m/>
    <m/>
    <x v="0"/>
    <x v="0"/>
    <x v="0"/>
  </r>
  <r>
    <x v="0"/>
    <x v="0"/>
    <x v="0"/>
    <s v="AC.BA2790"/>
    <s v="CE19_BA2790"/>
    <x v="0"/>
    <x v="0"/>
    <x v="0"/>
    <n v="75728.63"/>
    <m/>
    <m/>
    <m/>
    <m/>
    <m/>
    <m/>
    <m/>
    <m/>
    <m/>
    <m/>
    <m/>
    <m/>
    <m/>
    <x v="0"/>
    <x v="0"/>
    <x v="0"/>
  </r>
  <r>
    <x v="0"/>
    <x v="0"/>
    <x v="0"/>
    <s v="AC.BA2881"/>
    <s v="CE19_BA288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70"/>
    <s v="CE19_AA0270"/>
    <x v="0"/>
    <x v="0"/>
    <x v="0"/>
    <n v="574862.71"/>
    <m/>
    <m/>
    <m/>
    <m/>
    <m/>
    <m/>
    <m/>
    <m/>
    <m/>
    <m/>
    <m/>
    <m/>
    <m/>
    <x v="0"/>
    <x v="0"/>
    <x v="0"/>
  </r>
  <r>
    <x v="0"/>
    <x v="0"/>
    <x v="0"/>
    <s v="AC.AA0320"/>
    <s v="CE19_AA0320"/>
    <x v="0"/>
    <x v="0"/>
    <x v="0"/>
    <n v="47432155.57"/>
    <m/>
    <m/>
    <m/>
    <m/>
    <m/>
    <m/>
    <m/>
    <m/>
    <m/>
    <m/>
    <m/>
    <m/>
    <m/>
    <x v="0"/>
    <x v="0"/>
    <x v="0"/>
  </r>
  <r>
    <x v="0"/>
    <x v="0"/>
    <x v="0"/>
    <s v="AC.AA0940"/>
    <s v="CE19_AA0940"/>
    <x v="0"/>
    <x v="0"/>
    <x v="0"/>
    <n v="3777000"/>
    <m/>
    <m/>
    <m/>
    <m/>
    <m/>
    <m/>
    <m/>
    <m/>
    <m/>
    <m/>
    <m/>
    <m/>
    <m/>
    <x v="0"/>
    <x v="0"/>
    <x v="0"/>
  </r>
  <r>
    <x v="0"/>
    <x v="0"/>
    <x v="0"/>
    <s v="AC.AA0980"/>
    <s v="CE19_AA0980"/>
    <x v="0"/>
    <x v="0"/>
    <x v="0"/>
    <n v="7664966.1600000001"/>
    <m/>
    <m/>
    <m/>
    <m/>
    <m/>
    <m/>
    <m/>
    <m/>
    <m/>
    <m/>
    <m/>
    <m/>
    <m/>
    <x v="0"/>
    <x v="0"/>
    <x v="0"/>
  </r>
  <r>
    <x v="0"/>
    <x v="0"/>
    <x v="0"/>
    <s v="AC.BA1990"/>
    <s v="CE19_BA1990"/>
    <x v="0"/>
    <x v="0"/>
    <x v="0"/>
    <n v="3378023.72"/>
    <m/>
    <m/>
    <m/>
    <m/>
    <m/>
    <m/>
    <m/>
    <m/>
    <m/>
    <m/>
    <m/>
    <m/>
    <m/>
    <x v="0"/>
    <x v="0"/>
    <x v="0"/>
  </r>
  <r>
    <x v="0"/>
    <x v="0"/>
    <x v="0"/>
    <s v="AC.BA2500"/>
    <s v="CE19_BA2500"/>
    <x v="0"/>
    <x v="0"/>
    <x v="0"/>
    <n v="5420270.4699999997"/>
    <m/>
    <m/>
    <m/>
    <m/>
    <m/>
    <m/>
    <m/>
    <m/>
    <m/>
    <m/>
    <m/>
    <m/>
    <m/>
    <x v="0"/>
    <x v="0"/>
    <x v="0"/>
  </r>
  <r>
    <x v="0"/>
    <x v="0"/>
    <x v="0"/>
    <s v="AC.BA2690"/>
    <s v="CE19_BA2690"/>
    <x v="0"/>
    <x v="0"/>
    <x v="0"/>
    <n v="5896983.8600000003"/>
    <m/>
    <m/>
    <m/>
    <m/>
    <m/>
    <m/>
    <m/>
    <m/>
    <m/>
    <m/>
    <m/>
    <m/>
    <m/>
    <x v="0"/>
    <x v="0"/>
    <x v="0"/>
  </r>
  <r>
    <x v="0"/>
    <x v="0"/>
    <x v="0"/>
    <s v="AC.CA0110"/>
    <s v="CE19_CA0110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EA0260"/>
    <s v="CE19_EA0260"/>
    <x v="0"/>
    <x v="0"/>
    <x v="0"/>
    <n v="165000"/>
    <m/>
    <m/>
    <m/>
    <m/>
    <m/>
    <m/>
    <m/>
    <m/>
    <m/>
    <m/>
    <m/>
    <m/>
    <m/>
    <x v="0"/>
    <x v="0"/>
    <x v="0"/>
  </r>
  <r>
    <x v="0"/>
    <x v="0"/>
    <x v="0"/>
    <s v="AC.3100928"/>
    <s v="31009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4"/>
    <s v="3100914"/>
    <x v="0"/>
    <x v="0"/>
    <x v="0"/>
    <n v="533721.17000000004"/>
    <m/>
    <m/>
    <m/>
    <m/>
    <m/>
    <m/>
    <m/>
    <m/>
    <m/>
    <m/>
    <m/>
    <m/>
    <m/>
    <x v="0"/>
    <x v="0"/>
    <x v="0"/>
  </r>
  <r>
    <x v="0"/>
    <x v="0"/>
    <x v="0"/>
    <s v="AC.3100912"/>
    <s v="3100912"/>
    <x v="0"/>
    <x v="0"/>
    <x v="0"/>
    <n v="6129583.0499999998"/>
    <m/>
    <m/>
    <m/>
    <m/>
    <m/>
    <m/>
    <m/>
    <m/>
    <m/>
    <m/>
    <m/>
    <m/>
    <m/>
    <x v="0"/>
    <x v="0"/>
    <x v="0"/>
  </r>
  <r>
    <x v="0"/>
    <x v="0"/>
    <x v="0"/>
    <s v="AC.3100833"/>
    <s v="31008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5"/>
    <s v="450026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38"/>
    <s v="32601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23"/>
    <s v="31012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71"/>
    <s v="45007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54"/>
    <s v="45007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74"/>
    <s v="32601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4"/>
    <s v="31010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030"/>
    <s v="CE19_BA2030"/>
    <x v="0"/>
    <x v="0"/>
    <x v="0"/>
    <n v="420000"/>
    <m/>
    <m/>
    <m/>
    <m/>
    <m/>
    <m/>
    <m/>
    <m/>
    <m/>
    <m/>
    <m/>
    <m/>
    <m/>
    <x v="0"/>
    <x v="0"/>
    <x v="0"/>
  </r>
  <r>
    <x v="0"/>
    <x v="0"/>
    <x v="0"/>
    <s v="AC.BA2060"/>
    <s v="CE19_BA20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280"/>
    <s v="CE19_BA22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YZ9999"/>
    <s v="CE19_YZ9999"/>
    <x v="0"/>
    <x v="0"/>
    <x v="0"/>
    <n v="8055380.7000000002"/>
    <m/>
    <m/>
    <m/>
    <m/>
    <m/>
    <m/>
    <m/>
    <m/>
    <m/>
    <m/>
    <m/>
    <m/>
    <m/>
    <x v="0"/>
    <x v="0"/>
    <x v="0"/>
  </r>
  <r>
    <x v="0"/>
    <x v="0"/>
    <x v="0"/>
    <s v="AC.EZ9999"/>
    <s v="CE19_EZ9999"/>
    <x v="0"/>
    <x v="0"/>
    <x v="0"/>
    <n v="325000"/>
    <m/>
    <m/>
    <m/>
    <m/>
    <m/>
    <m/>
    <m/>
    <m/>
    <m/>
    <m/>
    <m/>
    <m/>
    <m/>
    <x v="0"/>
    <x v="0"/>
    <x v="0"/>
  </r>
  <r>
    <x v="0"/>
    <x v="0"/>
    <x v="0"/>
    <s v="AC.YA0010"/>
    <s v="CE19_YA0010"/>
    <x v="0"/>
    <x v="0"/>
    <x v="0"/>
    <n v="7779380.7000000002"/>
    <m/>
    <m/>
    <m/>
    <m/>
    <m/>
    <m/>
    <m/>
    <m/>
    <m/>
    <m/>
    <m/>
    <m/>
    <m/>
    <x v="0"/>
    <x v="0"/>
    <x v="0"/>
  </r>
  <r>
    <x v="0"/>
    <x v="0"/>
    <x v="0"/>
    <s v="AC.BA2540"/>
    <s v="CE19_BA2540"/>
    <x v="0"/>
    <x v="0"/>
    <x v="0"/>
    <n v="766816"/>
    <m/>
    <m/>
    <m/>
    <m/>
    <m/>
    <m/>
    <m/>
    <m/>
    <m/>
    <m/>
    <m/>
    <m/>
    <m/>
    <x v="0"/>
    <x v="0"/>
    <x v="0"/>
  </r>
  <r>
    <x v="0"/>
    <x v="0"/>
    <x v="0"/>
    <s v="AC.BA2590"/>
    <s v="CE19_BA2590"/>
    <x v="0"/>
    <x v="0"/>
    <x v="0"/>
    <n v="3979382.44"/>
    <m/>
    <m/>
    <m/>
    <m/>
    <m/>
    <m/>
    <m/>
    <m/>
    <m/>
    <m/>
    <m/>
    <m/>
    <m/>
    <x v="0"/>
    <x v="0"/>
    <x v="0"/>
  </r>
  <r>
    <x v="0"/>
    <x v="0"/>
    <x v="0"/>
    <s v="AC.3100834"/>
    <s v="31008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2"/>
    <s v="45003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2"/>
    <s v="310019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11"/>
    <s v="3520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4"/>
    <s v="45001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1"/>
    <s v="45501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5"/>
    <s v="4860105"/>
    <x v="0"/>
    <x v="0"/>
    <x v="0"/>
    <n v="55480"/>
    <m/>
    <m/>
    <m/>
    <m/>
    <m/>
    <m/>
    <m/>
    <m/>
    <m/>
    <m/>
    <m/>
    <m/>
    <m/>
    <x v="0"/>
    <x v="0"/>
    <x v="0"/>
  </r>
  <r>
    <x v="0"/>
    <x v="0"/>
    <x v="0"/>
    <s v="AC.4500264"/>
    <s v="4500264"/>
    <x v="0"/>
    <x v="0"/>
    <x v="0"/>
    <n v="2128.5500000000002"/>
    <m/>
    <m/>
    <m/>
    <m/>
    <m/>
    <m/>
    <m/>
    <m/>
    <m/>
    <m/>
    <m/>
    <m/>
    <m/>
    <x v="0"/>
    <x v="0"/>
    <x v="0"/>
  </r>
  <r>
    <x v="0"/>
    <x v="0"/>
    <x v="0"/>
    <s v="AC.4500246"/>
    <s v="45002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3"/>
    <s v="45002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6"/>
    <s v="31009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4"/>
    <s v="31007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09"/>
    <s v="3100809"/>
    <x v="0"/>
    <x v="0"/>
    <x v="0"/>
    <n v="11242.22"/>
    <m/>
    <m/>
    <m/>
    <m/>
    <m/>
    <m/>
    <m/>
    <m/>
    <m/>
    <m/>
    <m/>
    <m/>
    <m/>
    <x v="0"/>
    <x v="0"/>
    <x v="0"/>
  </r>
  <r>
    <x v="0"/>
    <x v="0"/>
    <x v="0"/>
    <s v="AC.4501319"/>
    <s v="45013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7"/>
    <s v="4500267"/>
    <x v="0"/>
    <x v="0"/>
    <x v="0"/>
    <n v="12000"/>
    <m/>
    <m/>
    <m/>
    <m/>
    <m/>
    <m/>
    <m/>
    <m/>
    <m/>
    <m/>
    <m/>
    <m/>
    <m/>
    <x v="0"/>
    <x v="0"/>
    <x v="0"/>
  </r>
  <r>
    <x v="0"/>
    <x v="0"/>
    <x v="0"/>
    <s v="AC.4501325"/>
    <s v="45013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3"/>
    <s v="3101613"/>
    <x v="0"/>
    <x v="0"/>
    <x v="0"/>
    <n v="100000"/>
    <m/>
    <m/>
    <m/>
    <m/>
    <m/>
    <m/>
    <m/>
    <m/>
    <m/>
    <m/>
    <m/>
    <m/>
    <m/>
    <x v="0"/>
    <x v="0"/>
    <x v="0"/>
  </r>
  <r>
    <x v="0"/>
    <x v="0"/>
    <x v="0"/>
    <s v="AC.3101804"/>
    <s v="3101804"/>
    <x v="0"/>
    <x v="0"/>
    <x v="0"/>
    <n v="8981500"/>
    <m/>
    <m/>
    <m/>
    <m/>
    <m/>
    <m/>
    <m/>
    <m/>
    <m/>
    <m/>
    <m/>
    <m/>
    <m/>
    <x v="0"/>
    <x v="0"/>
    <x v="0"/>
  </r>
  <r>
    <x v="0"/>
    <x v="0"/>
    <x v="0"/>
    <s v="AC.3101074"/>
    <s v="31010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40"/>
    <s v="31007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26"/>
    <s v="31007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07"/>
    <s v="3100407"/>
    <x v="0"/>
    <x v="0"/>
    <x v="0"/>
    <n v="16900"/>
    <m/>
    <m/>
    <m/>
    <m/>
    <m/>
    <m/>
    <m/>
    <m/>
    <m/>
    <m/>
    <m/>
    <m/>
    <m/>
    <x v="0"/>
    <x v="0"/>
    <x v="0"/>
  </r>
  <r>
    <x v="0"/>
    <x v="0"/>
    <x v="0"/>
    <s v="AC.3100491"/>
    <s v="3100491"/>
    <x v="0"/>
    <x v="0"/>
    <x v="0"/>
    <n v="189600"/>
    <m/>
    <m/>
    <m/>
    <m/>
    <m/>
    <m/>
    <m/>
    <m/>
    <m/>
    <m/>
    <m/>
    <m/>
    <m/>
    <x v="0"/>
    <x v="0"/>
    <x v="0"/>
  </r>
  <r>
    <x v="0"/>
    <x v="0"/>
    <x v="0"/>
    <s v="AC.3100664"/>
    <s v="310066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9"/>
    <s v="31018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90"/>
    <s v="3100490"/>
    <x v="0"/>
    <x v="0"/>
    <x v="0"/>
    <n v="1128200"/>
    <m/>
    <m/>
    <m/>
    <m/>
    <m/>
    <m/>
    <m/>
    <m/>
    <m/>
    <m/>
    <m/>
    <m/>
    <m/>
    <x v="0"/>
    <x v="0"/>
    <x v="0"/>
  </r>
  <r>
    <x v="0"/>
    <x v="0"/>
    <x v="0"/>
    <s v="AC.3100617"/>
    <s v="3100617"/>
    <x v="0"/>
    <x v="0"/>
    <x v="0"/>
    <n v="226170.88"/>
    <m/>
    <m/>
    <m/>
    <m/>
    <m/>
    <m/>
    <m/>
    <m/>
    <m/>
    <m/>
    <m/>
    <m/>
    <m/>
    <x v="0"/>
    <x v="0"/>
    <x v="0"/>
  </r>
  <r>
    <x v="0"/>
    <x v="0"/>
    <x v="0"/>
    <s v="AC.4500197"/>
    <s v="4500197"/>
    <x v="0"/>
    <x v="0"/>
    <x v="0"/>
    <n v="2500000"/>
    <m/>
    <m/>
    <m/>
    <m/>
    <m/>
    <m/>
    <m/>
    <m/>
    <m/>
    <m/>
    <m/>
    <m/>
    <m/>
    <x v="0"/>
    <x v="0"/>
    <x v="0"/>
  </r>
  <r>
    <x v="0"/>
    <x v="0"/>
    <x v="0"/>
    <s v="AC.4500330"/>
    <s v="45003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04"/>
    <s v="4510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12"/>
    <s v="45101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41"/>
    <s v="31004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11"/>
    <s v="3101111"/>
    <x v="0"/>
    <x v="0"/>
    <x v="0"/>
    <n v="20000"/>
    <m/>
    <m/>
    <m/>
    <m/>
    <m/>
    <m/>
    <m/>
    <m/>
    <m/>
    <m/>
    <m/>
    <m/>
    <m/>
    <x v="0"/>
    <x v="0"/>
    <x v="0"/>
  </r>
  <r>
    <x v="0"/>
    <x v="0"/>
    <x v="0"/>
    <s v="AC.4700327"/>
    <s v="47003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8"/>
    <s v="32504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10"/>
    <s v="3300110"/>
    <x v="0"/>
    <x v="0"/>
    <x v="0"/>
    <n v="245000"/>
    <m/>
    <m/>
    <m/>
    <m/>
    <m/>
    <m/>
    <m/>
    <m/>
    <m/>
    <m/>
    <m/>
    <m/>
    <m/>
    <x v="0"/>
    <x v="0"/>
    <x v="0"/>
  </r>
  <r>
    <x v="0"/>
    <x v="0"/>
    <x v="0"/>
    <s v="AC.4500129"/>
    <s v="45001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7"/>
    <s v="3100647"/>
    <x v="0"/>
    <x v="0"/>
    <x v="0"/>
    <n v="4929.08"/>
    <m/>
    <m/>
    <m/>
    <m/>
    <m/>
    <m/>
    <m/>
    <m/>
    <m/>
    <m/>
    <m/>
    <m/>
    <m/>
    <x v="0"/>
    <x v="0"/>
    <x v="0"/>
  </r>
  <r>
    <x v="0"/>
    <x v="0"/>
    <x v="0"/>
    <s v="AC.4700306"/>
    <s v="47003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02"/>
    <s v="47003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101"/>
    <s v="325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1"/>
    <s v="3101841"/>
    <x v="0"/>
    <x v="0"/>
    <x v="0"/>
    <n v="3524711.46"/>
    <m/>
    <m/>
    <m/>
    <m/>
    <m/>
    <m/>
    <m/>
    <m/>
    <m/>
    <m/>
    <m/>
    <m/>
    <m/>
    <x v="0"/>
    <x v="0"/>
    <x v="0"/>
  </r>
  <r>
    <x v="0"/>
    <x v="0"/>
    <x v="0"/>
    <s v="AC.3510111"/>
    <s v="3510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4"/>
    <s v="455018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8"/>
    <s v="32505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9"/>
    <s v="32504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04"/>
    <s v="3101104"/>
    <x v="0"/>
    <x v="0"/>
    <x v="0"/>
    <n v="900000"/>
    <m/>
    <m/>
    <m/>
    <m/>
    <m/>
    <m/>
    <m/>
    <m/>
    <m/>
    <m/>
    <m/>
    <m/>
    <m/>
    <x v="0"/>
    <x v="0"/>
    <x v="0"/>
  </r>
  <r>
    <x v="0"/>
    <x v="0"/>
    <x v="0"/>
    <s v="AC.3100390"/>
    <s v="31003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58"/>
    <s v="3100458"/>
    <x v="0"/>
    <x v="0"/>
    <x v="0"/>
    <n v="27000"/>
    <m/>
    <m/>
    <m/>
    <m/>
    <m/>
    <m/>
    <m/>
    <m/>
    <m/>
    <m/>
    <m/>
    <m/>
    <m/>
    <x v="0"/>
    <x v="0"/>
    <x v="0"/>
  </r>
  <r>
    <x v="0"/>
    <x v="0"/>
    <x v="0"/>
    <s v="AC.3100659"/>
    <s v="31006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5"/>
    <s v="31001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353"/>
    <s v="48003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10"/>
    <s v="3102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6"/>
    <s v="45003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61"/>
    <s v="3100361"/>
    <x v="0"/>
    <x v="0"/>
    <x v="0"/>
    <n v="2311013.1800000002"/>
    <m/>
    <m/>
    <m/>
    <m/>
    <m/>
    <m/>
    <m/>
    <m/>
    <m/>
    <m/>
    <m/>
    <m/>
    <m/>
    <x v="0"/>
    <x v="0"/>
    <x v="0"/>
  </r>
  <r>
    <x v="0"/>
    <x v="0"/>
    <x v="0"/>
    <s v="AC.3250507"/>
    <s v="32505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236"/>
    <s v="48002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45"/>
    <s v="31001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0"/>
    <s v="3100480"/>
    <x v="0"/>
    <x v="0"/>
    <x v="0"/>
    <n v="4440000"/>
    <m/>
    <m/>
    <m/>
    <m/>
    <m/>
    <m/>
    <m/>
    <m/>
    <m/>
    <m/>
    <m/>
    <m/>
    <m/>
    <x v="0"/>
    <x v="0"/>
    <x v="0"/>
  </r>
  <r>
    <x v="0"/>
    <x v="0"/>
    <x v="0"/>
    <s v="AC.3101838"/>
    <s v="31018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9"/>
    <s v="31021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6"/>
    <s v="45002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25"/>
    <s v="48001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19"/>
    <s v="3100119"/>
    <x v="0"/>
    <x v="0"/>
    <x v="0"/>
    <n v="550000"/>
    <m/>
    <m/>
    <m/>
    <m/>
    <m/>
    <m/>
    <m/>
    <m/>
    <m/>
    <m/>
    <m/>
    <m/>
    <m/>
    <x v="0"/>
    <x v="0"/>
    <x v="0"/>
  </r>
  <r>
    <x v="0"/>
    <x v="0"/>
    <x v="0"/>
    <s v="AC.4500115"/>
    <s v="4500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02"/>
    <s v="47004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5"/>
    <s v="3101575"/>
    <x v="0"/>
    <x v="0"/>
    <x v="0"/>
    <n v="20632.439999999999"/>
    <m/>
    <m/>
    <m/>
    <m/>
    <m/>
    <m/>
    <m/>
    <m/>
    <m/>
    <m/>
    <m/>
    <m/>
    <m/>
    <x v="0"/>
    <x v="0"/>
    <x v="0"/>
  </r>
  <r>
    <x v="0"/>
    <x v="0"/>
    <x v="0"/>
    <s v="AC.3102136"/>
    <s v="31021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4"/>
    <s v="455019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7"/>
    <s v="45501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6"/>
    <s v="485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5"/>
    <s v="45002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9"/>
    <s v="31009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1"/>
    <s v="3100811"/>
    <x v="0"/>
    <x v="0"/>
    <x v="0"/>
    <n v="24252.73"/>
    <m/>
    <m/>
    <m/>
    <m/>
    <m/>
    <m/>
    <m/>
    <m/>
    <m/>
    <m/>
    <m/>
    <m/>
    <m/>
    <x v="0"/>
    <x v="0"/>
    <x v="0"/>
  </r>
  <r>
    <x v="0"/>
    <x v="0"/>
    <x v="0"/>
    <s v="AC.3100812"/>
    <s v="3100812"/>
    <x v="0"/>
    <x v="0"/>
    <x v="0"/>
    <n v="1809061.58"/>
    <m/>
    <m/>
    <m/>
    <m/>
    <m/>
    <m/>
    <m/>
    <m/>
    <m/>
    <m/>
    <m/>
    <m/>
    <m/>
    <x v="0"/>
    <x v="0"/>
    <x v="0"/>
  </r>
  <r>
    <x v="0"/>
    <x v="0"/>
    <x v="0"/>
    <s v="AC.4500281"/>
    <s v="4500281"/>
    <x v="0"/>
    <x v="0"/>
    <x v="0"/>
    <n v="125000"/>
    <m/>
    <m/>
    <m/>
    <m/>
    <m/>
    <m/>
    <m/>
    <m/>
    <m/>
    <m/>
    <m/>
    <m/>
    <m/>
    <x v="0"/>
    <x v="0"/>
    <x v="0"/>
  </r>
  <r>
    <x v="0"/>
    <x v="0"/>
    <x v="0"/>
    <s v="AC.3260189"/>
    <s v="326018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85"/>
    <s v="310168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7"/>
    <s v="31015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09"/>
    <s v="455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0"/>
    <s v="31015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3"/>
    <s v="3101533"/>
    <x v="0"/>
    <x v="0"/>
    <x v="0"/>
    <n v="42313.3"/>
    <m/>
    <m/>
    <m/>
    <m/>
    <m/>
    <m/>
    <m/>
    <m/>
    <m/>
    <m/>
    <m/>
    <m/>
    <m/>
    <x v="0"/>
    <x v="0"/>
    <x v="0"/>
  </r>
  <r>
    <x v="0"/>
    <x v="0"/>
    <x v="0"/>
    <s v="AC.4500733"/>
    <s v="45007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79"/>
    <s v="455017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6"/>
    <s v="45501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31"/>
    <s v="47003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19"/>
    <s v="3100419"/>
    <x v="0"/>
    <x v="0"/>
    <x v="0"/>
    <n v="3366967.7"/>
    <m/>
    <m/>
    <m/>
    <m/>
    <m/>
    <m/>
    <m/>
    <m/>
    <m/>
    <m/>
    <m/>
    <m/>
    <m/>
    <x v="0"/>
    <x v="0"/>
    <x v="0"/>
  </r>
  <r>
    <x v="0"/>
    <x v="0"/>
    <x v="0"/>
    <s v="AC.4500152"/>
    <s v="450015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7"/>
    <s v="31006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22"/>
    <s v="31007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6"/>
    <s v="3101826"/>
    <x v="0"/>
    <x v="0"/>
    <x v="0"/>
    <n v="110700"/>
    <m/>
    <m/>
    <m/>
    <m/>
    <m/>
    <m/>
    <m/>
    <m/>
    <m/>
    <m/>
    <m/>
    <m/>
    <m/>
    <x v="0"/>
    <x v="0"/>
    <x v="0"/>
  </r>
  <r>
    <x v="0"/>
    <x v="0"/>
    <x v="0"/>
    <s v="AC.3100502"/>
    <s v="31005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2"/>
    <s v="48501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1"/>
    <s v="3101821"/>
    <x v="0"/>
    <x v="0"/>
    <x v="0"/>
    <n v="90000"/>
    <m/>
    <m/>
    <m/>
    <m/>
    <m/>
    <m/>
    <m/>
    <m/>
    <m/>
    <m/>
    <m/>
    <m/>
    <m/>
    <x v="0"/>
    <x v="0"/>
    <x v="0"/>
  </r>
  <r>
    <x v="0"/>
    <x v="0"/>
    <x v="0"/>
    <s v="AC.3101822"/>
    <s v="31018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17"/>
    <s v="32504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7"/>
    <s v="3250447"/>
    <x v="0"/>
    <x v="0"/>
    <x v="0"/>
    <n v="1698.19"/>
    <m/>
    <m/>
    <m/>
    <m/>
    <m/>
    <m/>
    <m/>
    <m/>
    <m/>
    <m/>
    <m/>
    <m/>
    <m/>
    <x v="0"/>
    <x v="0"/>
    <x v="0"/>
  </r>
  <r>
    <x v="0"/>
    <x v="0"/>
    <x v="0"/>
    <s v="AC.4500293"/>
    <s v="45002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96"/>
    <s v="450029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98"/>
    <s v="4500298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4510102"/>
    <s v="451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8"/>
    <s v="4500338"/>
    <x v="0"/>
    <x v="0"/>
    <x v="0"/>
    <n v="190000"/>
    <m/>
    <m/>
    <m/>
    <m/>
    <m/>
    <m/>
    <m/>
    <m/>
    <m/>
    <m/>
    <m/>
    <m/>
    <m/>
    <x v="0"/>
    <x v="0"/>
    <x v="0"/>
  </r>
  <r>
    <x v="0"/>
    <x v="0"/>
    <x v="0"/>
    <s v="AC.4500512"/>
    <s v="45005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2"/>
    <s v="31001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5"/>
    <s v="3100125"/>
    <x v="0"/>
    <x v="0"/>
    <x v="0"/>
    <n v="800000"/>
    <m/>
    <m/>
    <m/>
    <m/>
    <m/>
    <m/>
    <m/>
    <m/>
    <m/>
    <m/>
    <m/>
    <m/>
    <m/>
    <x v="0"/>
    <x v="0"/>
    <x v="0"/>
  </r>
  <r>
    <x v="0"/>
    <x v="0"/>
    <x v="0"/>
    <s v="AC.3520101"/>
    <s v="352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9"/>
    <s v="352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4"/>
    <s v="32504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0"/>
    <s v="3100170"/>
    <x v="0"/>
    <x v="0"/>
    <x v="0"/>
    <n v="1192600"/>
    <m/>
    <m/>
    <m/>
    <m/>
    <m/>
    <m/>
    <m/>
    <m/>
    <m/>
    <m/>
    <m/>
    <m/>
    <m/>
    <x v="0"/>
    <x v="0"/>
    <x v="0"/>
  </r>
  <r>
    <x v="0"/>
    <x v="0"/>
    <x v="0"/>
    <s v="AC.4800234"/>
    <s v="48002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238"/>
    <s v="48002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49"/>
    <s v="3100349"/>
    <x v="0"/>
    <x v="0"/>
    <x v="0"/>
    <n v="281865.67"/>
    <m/>
    <m/>
    <m/>
    <m/>
    <m/>
    <m/>
    <m/>
    <m/>
    <m/>
    <m/>
    <m/>
    <m/>
    <m/>
    <x v="0"/>
    <x v="0"/>
    <x v="0"/>
  </r>
  <r>
    <x v="0"/>
    <x v="0"/>
    <x v="0"/>
    <s v="AC.3101831"/>
    <s v="31018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9"/>
    <s v="310039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74"/>
    <s v="3100374"/>
    <x v="0"/>
    <x v="0"/>
    <x v="0"/>
    <n v="258655.15"/>
    <m/>
    <m/>
    <m/>
    <m/>
    <m/>
    <m/>
    <m/>
    <m/>
    <m/>
    <m/>
    <m/>
    <m/>
    <m/>
    <x v="0"/>
    <x v="0"/>
    <x v="0"/>
  </r>
  <r>
    <x v="0"/>
    <x v="0"/>
    <x v="0"/>
    <s v="AC.4500316"/>
    <s v="45003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402"/>
    <s v="4500402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3200103"/>
    <s v="320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22"/>
    <s v="45003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3"/>
    <s v="46002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23"/>
    <s v="48001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34"/>
    <s v="48001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24"/>
    <s v="48001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02"/>
    <s v="310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2"/>
    <s v="3100152"/>
    <x v="0"/>
    <x v="0"/>
    <x v="0"/>
    <n v="197800"/>
    <m/>
    <m/>
    <m/>
    <m/>
    <m/>
    <m/>
    <m/>
    <m/>
    <m/>
    <m/>
    <m/>
    <m/>
    <m/>
    <x v="0"/>
    <x v="0"/>
    <x v="0"/>
  </r>
  <r>
    <x v="0"/>
    <x v="0"/>
    <x v="0"/>
    <s v="AC.4800136"/>
    <s v="48001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06"/>
    <s v="3100106"/>
    <x v="0"/>
    <x v="0"/>
    <x v="0"/>
    <n v="100000"/>
    <m/>
    <m/>
    <m/>
    <m/>
    <m/>
    <m/>
    <m/>
    <m/>
    <m/>
    <m/>
    <m/>
    <m/>
    <m/>
    <x v="0"/>
    <x v="0"/>
    <x v="0"/>
  </r>
  <r>
    <x v="0"/>
    <x v="0"/>
    <x v="0"/>
    <s v="AC.3250430"/>
    <s v="32504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2"/>
    <s v="3101842"/>
    <x v="0"/>
    <x v="0"/>
    <x v="0"/>
    <n v="819477.52"/>
    <m/>
    <m/>
    <m/>
    <m/>
    <m/>
    <m/>
    <m/>
    <m/>
    <m/>
    <m/>
    <m/>
    <m/>
    <m/>
    <x v="0"/>
    <x v="0"/>
    <x v="0"/>
  </r>
  <r>
    <x v="0"/>
    <x v="0"/>
    <x v="0"/>
    <s v="AC.3510101"/>
    <s v="3510101"/>
    <x v="0"/>
    <x v="0"/>
    <x v="0"/>
    <n v="6857711.25"/>
    <m/>
    <m/>
    <m/>
    <m/>
    <m/>
    <m/>
    <m/>
    <m/>
    <m/>
    <m/>
    <m/>
    <m/>
    <m/>
    <x v="0"/>
    <x v="0"/>
    <x v="0"/>
  </r>
  <r>
    <x v="0"/>
    <x v="0"/>
    <x v="0"/>
    <s v="AC.3101339"/>
    <s v="31013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4"/>
    <s v="3101574"/>
    <x v="0"/>
    <x v="0"/>
    <x v="0"/>
    <n v="16996"/>
    <m/>
    <m/>
    <m/>
    <m/>
    <m/>
    <m/>
    <m/>
    <m/>
    <m/>
    <m/>
    <m/>
    <m/>
    <m/>
    <x v="0"/>
    <x v="0"/>
    <x v="0"/>
  </r>
  <r>
    <x v="0"/>
    <x v="0"/>
    <x v="0"/>
    <s v="AC.4550167"/>
    <s v="4550167"/>
    <x v="0"/>
    <x v="0"/>
    <x v="0"/>
    <n v="16996"/>
    <m/>
    <m/>
    <m/>
    <m/>
    <m/>
    <m/>
    <m/>
    <m/>
    <m/>
    <m/>
    <m/>
    <m/>
    <m/>
    <x v="0"/>
    <x v="0"/>
    <x v="0"/>
  </r>
  <r>
    <x v="0"/>
    <x v="0"/>
    <x v="0"/>
    <s v="AC.3100330"/>
    <s v="31003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20"/>
    <s v="455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6"/>
    <s v="45501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4"/>
    <s v="4550234"/>
    <x v="0"/>
    <x v="0"/>
    <x v="0"/>
    <n v="68207.37"/>
    <m/>
    <m/>
    <m/>
    <m/>
    <m/>
    <m/>
    <m/>
    <m/>
    <m/>
    <m/>
    <m/>
    <m/>
    <m/>
    <x v="0"/>
    <x v="0"/>
    <x v="0"/>
  </r>
  <r>
    <x v="0"/>
    <x v="0"/>
    <x v="0"/>
    <s v="AC.4550232"/>
    <s v="4550232"/>
    <x v="0"/>
    <x v="0"/>
    <x v="0"/>
    <n v="217898.31"/>
    <m/>
    <m/>
    <m/>
    <m/>
    <m/>
    <m/>
    <m/>
    <m/>
    <m/>
    <m/>
    <m/>
    <m/>
    <m/>
    <x v="0"/>
    <x v="0"/>
    <x v="0"/>
  </r>
  <r>
    <x v="0"/>
    <x v="0"/>
    <x v="0"/>
    <s v="AC.4500788"/>
    <s v="45007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0"/>
    <s v="45002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07"/>
    <s v="450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1"/>
    <s v="32505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2"/>
    <s v="32505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5"/>
    <s v="3100155"/>
    <x v="0"/>
    <x v="0"/>
    <x v="0"/>
    <n v="361355.2"/>
    <m/>
    <m/>
    <m/>
    <m/>
    <m/>
    <m/>
    <m/>
    <m/>
    <m/>
    <m/>
    <m/>
    <m/>
    <m/>
    <x v="0"/>
    <x v="0"/>
    <x v="0"/>
  </r>
  <r>
    <x v="0"/>
    <x v="0"/>
    <x v="0"/>
    <s v="AC.3100486"/>
    <s v="31004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2"/>
    <s v="31003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0"/>
    <s v="3101830"/>
    <x v="0"/>
    <x v="0"/>
    <x v="0"/>
    <n v="161982"/>
    <m/>
    <m/>
    <m/>
    <m/>
    <m/>
    <m/>
    <m/>
    <m/>
    <m/>
    <m/>
    <m/>
    <m/>
    <m/>
    <x v="0"/>
    <x v="0"/>
    <x v="0"/>
  </r>
  <r>
    <x v="0"/>
    <x v="0"/>
    <x v="0"/>
    <s v="AC.3100418"/>
    <s v="3100418"/>
    <x v="0"/>
    <x v="0"/>
    <x v="0"/>
    <n v="23000"/>
    <m/>
    <m/>
    <m/>
    <m/>
    <m/>
    <m/>
    <m/>
    <m/>
    <m/>
    <m/>
    <m/>
    <m/>
    <m/>
    <x v="0"/>
    <x v="0"/>
    <x v="0"/>
  </r>
  <r>
    <x v="0"/>
    <x v="0"/>
    <x v="0"/>
    <s v="AC.3100417"/>
    <s v="31004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11"/>
    <s v="31012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16"/>
    <s v="455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9"/>
    <s v="31015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19"/>
    <s v="4550119"/>
    <x v="0"/>
    <x v="0"/>
    <x v="0"/>
    <n v="1973.49"/>
    <m/>
    <m/>
    <m/>
    <m/>
    <m/>
    <m/>
    <m/>
    <m/>
    <m/>
    <m/>
    <m/>
    <m/>
    <m/>
    <x v="0"/>
    <x v="0"/>
    <x v="0"/>
  </r>
  <r>
    <x v="0"/>
    <x v="0"/>
    <x v="0"/>
    <s v="AC.4550237"/>
    <s v="4550237"/>
    <x v="0"/>
    <x v="0"/>
    <x v="0"/>
    <n v="39053.699999999997"/>
    <m/>
    <m/>
    <m/>
    <m/>
    <m/>
    <m/>
    <m/>
    <m/>
    <m/>
    <m/>
    <m/>
    <m/>
    <m/>
    <x v="0"/>
    <x v="0"/>
    <x v="0"/>
  </r>
  <r>
    <x v="0"/>
    <x v="0"/>
    <x v="0"/>
    <s v="AC.4500734"/>
    <s v="45007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5"/>
    <s v="4501315"/>
    <x v="0"/>
    <x v="0"/>
    <x v="0"/>
    <n v="137846.32999999999"/>
    <m/>
    <m/>
    <m/>
    <m/>
    <m/>
    <m/>
    <m/>
    <m/>
    <m/>
    <m/>
    <m/>
    <m/>
    <m/>
    <x v="0"/>
    <x v="0"/>
    <x v="0"/>
  </r>
  <r>
    <x v="0"/>
    <x v="0"/>
    <x v="0"/>
    <s v="AC.3102106"/>
    <s v="3102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51"/>
    <s v="45002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2"/>
    <s v="3250432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3101597"/>
    <s v="31015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38"/>
    <s v="31008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902"/>
    <s v="31019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2"/>
    <s v="45013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6"/>
    <s v="45012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6"/>
    <s v="45002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2"/>
    <s v="31008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40"/>
    <s v="31009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4"/>
    <s v="4850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1"/>
    <s v="31007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0"/>
    <s v="45002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7"/>
    <s v="45003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101"/>
    <s v="460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5"/>
    <s v="315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8"/>
    <s v="3101018"/>
    <x v="0"/>
    <x v="0"/>
    <x v="0"/>
    <n v="418264.17"/>
    <m/>
    <m/>
    <m/>
    <m/>
    <m/>
    <m/>
    <m/>
    <m/>
    <m/>
    <m/>
    <m/>
    <m/>
    <m/>
    <x v="0"/>
    <x v="0"/>
    <x v="0"/>
  </r>
  <r>
    <x v="0"/>
    <x v="0"/>
    <x v="0"/>
    <s v="AC.3101224"/>
    <s v="31012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21"/>
    <s v="31012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24"/>
    <s v="31013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17"/>
    <s v="45501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24"/>
    <s v="31015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3"/>
    <s v="31015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9"/>
    <s v="4500219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4500166"/>
    <s v="450016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6"/>
    <s v="3101586"/>
    <x v="0"/>
    <x v="0"/>
    <x v="0"/>
    <n v="1463504.08"/>
    <m/>
    <m/>
    <m/>
    <m/>
    <m/>
    <m/>
    <m/>
    <m/>
    <m/>
    <m/>
    <m/>
    <m/>
    <m/>
    <x v="0"/>
    <x v="0"/>
    <x v="0"/>
  </r>
  <r>
    <x v="0"/>
    <x v="0"/>
    <x v="0"/>
    <s v="AC.4700330"/>
    <s v="47003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6"/>
    <s v="4500126"/>
    <x v="0"/>
    <x v="0"/>
    <x v="0"/>
    <n v="7825467.8799999999"/>
    <m/>
    <m/>
    <m/>
    <m/>
    <m/>
    <m/>
    <m/>
    <m/>
    <m/>
    <m/>
    <m/>
    <m/>
    <m/>
    <x v="0"/>
    <x v="0"/>
    <x v="0"/>
  </r>
  <r>
    <x v="0"/>
    <x v="0"/>
    <x v="0"/>
    <s v="AC.4500141"/>
    <s v="45001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0"/>
    <s v="3100650"/>
    <x v="0"/>
    <x v="0"/>
    <x v="0"/>
    <n v="170087.75"/>
    <m/>
    <m/>
    <m/>
    <m/>
    <m/>
    <m/>
    <m/>
    <m/>
    <m/>
    <m/>
    <m/>
    <m/>
    <m/>
    <x v="0"/>
    <x v="0"/>
    <x v="0"/>
  </r>
  <r>
    <x v="0"/>
    <x v="0"/>
    <x v="0"/>
    <s v="AC.3100341"/>
    <s v="3100341"/>
    <x v="0"/>
    <x v="0"/>
    <x v="0"/>
    <n v="14000"/>
    <m/>
    <m/>
    <m/>
    <m/>
    <m/>
    <m/>
    <m/>
    <m/>
    <m/>
    <m/>
    <m/>
    <m/>
    <m/>
    <x v="0"/>
    <x v="0"/>
    <x v="0"/>
  </r>
  <r>
    <x v="0"/>
    <x v="0"/>
    <x v="0"/>
    <s v="AC.3100456"/>
    <s v="3100456"/>
    <x v="0"/>
    <x v="0"/>
    <x v="0"/>
    <n v="40000"/>
    <m/>
    <m/>
    <m/>
    <m/>
    <m/>
    <m/>
    <m/>
    <m/>
    <m/>
    <m/>
    <m/>
    <m/>
    <m/>
    <x v="0"/>
    <x v="0"/>
    <x v="0"/>
  </r>
  <r>
    <x v="0"/>
    <x v="0"/>
    <x v="0"/>
    <s v="AC.3100503"/>
    <s v="3100503"/>
    <x v="0"/>
    <x v="0"/>
    <x v="0"/>
    <n v="420000"/>
    <m/>
    <m/>
    <m/>
    <m/>
    <m/>
    <m/>
    <m/>
    <m/>
    <m/>
    <m/>
    <m/>
    <m/>
    <m/>
    <x v="0"/>
    <x v="0"/>
    <x v="0"/>
  </r>
  <r>
    <x v="0"/>
    <x v="0"/>
    <x v="0"/>
    <s v="AC.3101075"/>
    <s v="31010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3"/>
    <s v="3101823"/>
    <x v="0"/>
    <x v="0"/>
    <x v="0"/>
    <n v="681246.1"/>
    <m/>
    <m/>
    <m/>
    <m/>
    <m/>
    <m/>
    <m/>
    <m/>
    <m/>
    <m/>
    <m/>
    <m/>
    <m/>
    <x v="0"/>
    <x v="0"/>
    <x v="0"/>
  </r>
  <r>
    <x v="0"/>
    <x v="0"/>
    <x v="0"/>
    <s v="AC.3100455"/>
    <s v="31004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6"/>
    <s v="45003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16"/>
    <s v="486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5"/>
    <s v="4500335"/>
    <x v="0"/>
    <x v="0"/>
    <x v="0"/>
    <n v="1295000"/>
    <m/>
    <m/>
    <m/>
    <m/>
    <m/>
    <m/>
    <m/>
    <m/>
    <m/>
    <m/>
    <m/>
    <m/>
    <m/>
    <x v="0"/>
    <x v="0"/>
    <x v="0"/>
  </r>
  <r>
    <x v="0"/>
    <x v="0"/>
    <x v="0"/>
    <s v="AC.4500260"/>
    <s v="45002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7"/>
    <s v="45001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1"/>
    <s v="31015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36"/>
    <s v="31013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33"/>
    <s v="3101333"/>
    <x v="0"/>
    <x v="0"/>
    <x v="0"/>
    <n v="640863.72"/>
    <m/>
    <m/>
    <m/>
    <m/>
    <m/>
    <m/>
    <m/>
    <m/>
    <m/>
    <m/>
    <m/>
    <m/>
    <m/>
    <x v="0"/>
    <x v="0"/>
    <x v="0"/>
  </r>
  <r>
    <x v="0"/>
    <x v="0"/>
    <x v="0"/>
    <s v="AC.3101570"/>
    <s v="3101570"/>
    <x v="0"/>
    <x v="0"/>
    <x v="0"/>
    <n v="151675.45000000001"/>
    <m/>
    <m/>
    <m/>
    <m/>
    <m/>
    <m/>
    <m/>
    <m/>
    <m/>
    <m/>
    <m/>
    <m/>
    <m/>
    <x v="0"/>
    <x v="0"/>
    <x v="0"/>
  </r>
  <r>
    <x v="0"/>
    <x v="0"/>
    <x v="0"/>
    <s v="AC.4500274"/>
    <s v="45002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3"/>
    <s v="450016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2"/>
    <s v="45001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1"/>
    <s v="310038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9"/>
    <s v="310184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3"/>
    <s v="32504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60"/>
    <s v="31004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54"/>
    <s v="3100354"/>
    <x v="0"/>
    <x v="0"/>
    <x v="0"/>
    <n v="59697.62"/>
    <m/>
    <m/>
    <m/>
    <m/>
    <m/>
    <m/>
    <m/>
    <m/>
    <m/>
    <m/>
    <m/>
    <m/>
    <m/>
    <x v="0"/>
    <x v="0"/>
    <x v="0"/>
  </r>
  <r>
    <x v="0"/>
    <x v="0"/>
    <x v="0"/>
    <s v="AC.4500605"/>
    <s v="45006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28"/>
    <s v="48001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4"/>
    <s v="3100164"/>
    <x v="0"/>
    <x v="0"/>
    <x v="0"/>
    <n v="12171500"/>
    <m/>
    <m/>
    <m/>
    <m/>
    <m/>
    <m/>
    <m/>
    <m/>
    <m/>
    <m/>
    <m/>
    <m/>
    <m/>
    <x v="0"/>
    <x v="0"/>
    <x v="0"/>
  </r>
  <r>
    <x v="0"/>
    <x v="0"/>
    <x v="0"/>
    <s v="AC.3102118"/>
    <s v="31021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06"/>
    <s v="31012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1"/>
    <s v="3101571"/>
    <x v="0"/>
    <x v="0"/>
    <x v="0"/>
    <n v="1288094.77"/>
    <m/>
    <m/>
    <m/>
    <m/>
    <m/>
    <m/>
    <m/>
    <m/>
    <m/>
    <m/>
    <m/>
    <m/>
    <m/>
    <x v="0"/>
    <x v="0"/>
    <x v="0"/>
  </r>
  <r>
    <x v="0"/>
    <x v="0"/>
    <x v="0"/>
    <s v="AC.4500331"/>
    <s v="4500331"/>
    <x v="0"/>
    <x v="0"/>
    <x v="0"/>
    <n v="213000"/>
    <m/>
    <m/>
    <m/>
    <m/>
    <m/>
    <m/>
    <m/>
    <m/>
    <m/>
    <m/>
    <m/>
    <m/>
    <m/>
    <x v="0"/>
    <x v="0"/>
    <x v="0"/>
  </r>
  <r>
    <x v="0"/>
    <x v="0"/>
    <x v="0"/>
    <s v="AC.3100189"/>
    <s v="3100189"/>
    <x v="0"/>
    <x v="0"/>
    <x v="0"/>
    <n v="5000"/>
    <m/>
    <m/>
    <m/>
    <m/>
    <m/>
    <m/>
    <m/>
    <m/>
    <m/>
    <m/>
    <m/>
    <m/>
    <m/>
    <x v="0"/>
    <x v="0"/>
    <x v="0"/>
  </r>
  <r>
    <x v="0"/>
    <x v="0"/>
    <x v="0"/>
    <s v="AC.3102135"/>
    <s v="31021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3"/>
    <s v="352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44"/>
    <s v="45001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84"/>
    <s v="310018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3"/>
    <s v="31015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4"/>
    <s v="4860104"/>
    <x v="0"/>
    <x v="0"/>
    <x v="0"/>
    <n v="4038.2"/>
    <m/>
    <m/>
    <m/>
    <m/>
    <m/>
    <m/>
    <m/>
    <m/>
    <m/>
    <m/>
    <m/>
    <m/>
    <m/>
    <x v="0"/>
    <x v="0"/>
    <x v="0"/>
  </r>
  <r>
    <x v="0"/>
    <x v="0"/>
    <x v="0"/>
    <s v="AC.4500224"/>
    <s v="45002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4"/>
    <s v="45013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1"/>
    <s v="31008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5"/>
    <s v="485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3"/>
    <s v="3100813"/>
    <x v="0"/>
    <x v="0"/>
    <x v="0"/>
    <n v="272832.14"/>
    <m/>
    <m/>
    <m/>
    <m/>
    <m/>
    <m/>
    <m/>
    <m/>
    <m/>
    <m/>
    <m/>
    <m/>
    <m/>
    <x v="0"/>
    <x v="0"/>
    <x v="0"/>
  </r>
  <r>
    <x v="0"/>
    <x v="0"/>
    <x v="0"/>
    <s v="AC.3100729"/>
    <s v="31007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08"/>
    <s v="3100808"/>
    <x v="0"/>
    <x v="0"/>
    <x v="0"/>
    <n v="31049.1"/>
    <m/>
    <m/>
    <m/>
    <m/>
    <m/>
    <m/>
    <m/>
    <m/>
    <m/>
    <m/>
    <m/>
    <m/>
    <m/>
    <x v="0"/>
    <x v="0"/>
    <x v="0"/>
  </r>
  <r>
    <x v="0"/>
    <x v="0"/>
    <x v="0"/>
    <s v="AC.3260109"/>
    <s v="326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7"/>
    <s v="47003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3"/>
    <s v="47003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3"/>
    <s v="31021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12"/>
    <s v="3100512"/>
    <x v="0"/>
    <x v="0"/>
    <x v="0"/>
    <n v="141136.4"/>
    <m/>
    <m/>
    <m/>
    <m/>
    <m/>
    <m/>
    <m/>
    <m/>
    <m/>
    <m/>
    <m/>
    <m/>
    <m/>
    <x v="0"/>
    <x v="0"/>
    <x v="0"/>
  </r>
  <r>
    <x v="0"/>
    <x v="0"/>
    <x v="0"/>
    <s v="AC.3101587"/>
    <s v="310158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2"/>
    <s v="310159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32"/>
    <s v="47003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7"/>
    <s v="450016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3"/>
    <s v="31006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0"/>
    <s v="3100640"/>
    <x v="0"/>
    <x v="0"/>
    <x v="0"/>
    <n v="121775.55"/>
    <m/>
    <m/>
    <m/>
    <m/>
    <m/>
    <m/>
    <m/>
    <m/>
    <m/>
    <m/>
    <m/>
    <m/>
    <m/>
    <x v="0"/>
    <x v="0"/>
    <x v="0"/>
  </r>
  <r>
    <x v="0"/>
    <x v="0"/>
    <x v="0"/>
    <s v="AC.3100723"/>
    <s v="31007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03"/>
    <s v="3101103"/>
    <x v="0"/>
    <x v="0"/>
    <x v="0"/>
    <n v="1650000"/>
    <m/>
    <m/>
    <m/>
    <m/>
    <m/>
    <m/>
    <m/>
    <m/>
    <m/>
    <m/>
    <m/>
    <m/>
    <m/>
    <x v="0"/>
    <x v="0"/>
    <x v="0"/>
  </r>
  <r>
    <x v="0"/>
    <x v="0"/>
    <x v="0"/>
    <s v="AC.3101107"/>
    <s v="3101107"/>
    <x v="0"/>
    <x v="0"/>
    <x v="0"/>
    <n v="3200000"/>
    <m/>
    <m/>
    <m/>
    <m/>
    <m/>
    <m/>
    <m/>
    <m/>
    <m/>
    <m/>
    <m/>
    <m/>
    <m/>
    <x v="0"/>
    <x v="0"/>
    <x v="0"/>
  </r>
  <r>
    <x v="0"/>
    <x v="0"/>
    <x v="0"/>
    <s v="AC.3101072"/>
    <s v="3101072"/>
    <x v="0"/>
    <x v="0"/>
    <x v="0"/>
    <n v="122388.72"/>
    <m/>
    <m/>
    <m/>
    <m/>
    <m/>
    <m/>
    <m/>
    <m/>
    <m/>
    <m/>
    <m/>
    <m/>
    <m/>
    <x v="0"/>
    <x v="0"/>
    <x v="0"/>
  </r>
  <r>
    <x v="0"/>
    <x v="0"/>
    <x v="0"/>
    <s v="AC.3100737"/>
    <s v="31007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9"/>
    <s v="32504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0"/>
    <s v="45003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01"/>
    <s v="31016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7"/>
    <s v="3101617"/>
    <x v="0"/>
    <x v="0"/>
    <x v="0"/>
    <n v="1974798"/>
    <m/>
    <m/>
    <m/>
    <m/>
    <m/>
    <m/>
    <m/>
    <m/>
    <m/>
    <m/>
    <m/>
    <m/>
    <m/>
    <x v="0"/>
    <x v="0"/>
    <x v="0"/>
  </r>
  <r>
    <x v="0"/>
    <x v="0"/>
    <x v="0"/>
    <s v="AC.3101630"/>
    <s v="31016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64"/>
    <s v="3101864"/>
    <x v="0"/>
    <x v="0"/>
    <x v="0"/>
    <n v="180000"/>
    <m/>
    <m/>
    <m/>
    <m/>
    <m/>
    <m/>
    <m/>
    <m/>
    <m/>
    <m/>
    <m/>
    <m/>
    <m/>
    <x v="0"/>
    <x v="0"/>
    <x v="0"/>
  </r>
  <r>
    <x v="0"/>
    <x v="0"/>
    <x v="0"/>
    <s v="AC.3101201"/>
    <s v="3101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12"/>
    <s v="3250412"/>
    <x v="0"/>
    <x v="0"/>
    <x v="0"/>
    <n v="303407.56"/>
    <m/>
    <m/>
    <m/>
    <m/>
    <m/>
    <m/>
    <m/>
    <m/>
    <m/>
    <m/>
    <m/>
    <m/>
    <m/>
    <x v="0"/>
    <x v="0"/>
    <x v="0"/>
  </r>
  <r>
    <x v="0"/>
    <x v="0"/>
    <x v="0"/>
    <s v="AC.3101523"/>
    <s v="31015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3"/>
    <s v="4550233"/>
    <x v="0"/>
    <x v="0"/>
    <x v="0"/>
    <n v="42313.3"/>
    <m/>
    <m/>
    <m/>
    <m/>
    <m/>
    <m/>
    <m/>
    <m/>
    <m/>
    <m/>
    <m/>
    <m/>
    <m/>
    <x v="0"/>
    <x v="0"/>
    <x v="0"/>
  </r>
  <r>
    <x v="0"/>
    <x v="0"/>
    <x v="0"/>
    <s v="AC.4550350"/>
    <s v="45503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25"/>
    <s v="48601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06"/>
    <s v="450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3"/>
    <s v="3101843"/>
    <x v="0"/>
    <x v="0"/>
    <x v="0"/>
    <n v="137846.32999999999"/>
    <m/>
    <m/>
    <m/>
    <m/>
    <m/>
    <m/>
    <m/>
    <m/>
    <m/>
    <m/>
    <m/>
    <m/>
    <m/>
    <x v="0"/>
    <x v="0"/>
    <x v="0"/>
  </r>
  <r>
    <x v="0"/>
    <x v="0"/>
    <x v="0"/>
    <s v="AC.3250425"/>
    <s v="32504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232"/>
    <s v="48002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45"/>
    <s v="3100345"/>
    <x v="0"/>
    <x v="0"/>
    <x v="0"/>
    <n v="361166.17"/>
    <m/>
    <m/>
    <m/>
    <m/>
    <m/>
    <m/>
    <m/>
    <m/>
    <m/>
    <m/>
    <m/>
    <m/>
    <m/>
    <x v="0"/>
    <x v="0"/>
    <x v="0"/>
  </r>
  <r>
    <x v="0"/>
    <x v="0"/>
    <x v="0"/>
    <s v="AC.4500323"/>
    <s v="45003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4"/>
    <s v="31001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29"/>
    <s v="31008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9"/>
    <s v="45002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603"/>
    <s v="45006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7"/>
    <s v="31016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4"/>
    <s v="31016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8"/>
    <s v="31003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29"/>
    <s v="3100329"/>
    <x v="0"/>
    <x v="0"/>
    <x v="0"/>
    <n v="42300"/>
    <m/>
    <m/>
    <m/>
    <m/>
    <m/>
    <m/>
    <m/>
    <m/>
    <m/>
    <m/>
    <m/>
    <m/>
    <m/>
    <x v="0"/>
    <x v="0"/>
    <x v="0"/>
  </r>
  <r>
    <x v="0"/>
    <x v="0"/>
    <x v="0"/>
    <s v="AC.3101110"/>
    <s v="3101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1"/>
    <s v="3101011"/>
    <x v="0"/>
    <x v="0"/>
    <x v="0"/>
    <n v="54000"/>
    <m/>
    <m/>
    <m/>
    <m/>
    <m/>
    <m/>
    <m/>
    <m/>
    <m/>
    <m/>
    <m/>
    <m/>
    <m/>
    <x v="0"/>
    <x v="0"/>
    <x v="0"/>
  </r>
  <r>
    <x v="0"/>
    <x v="0"/>
    <x v="0"/>
    <s v="AC.3100495"/>
    <s v="310049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06"/>
    <s v="3100206"/>
    <x v="0"/>
    <x v="0"/>
    <x v="0"/>
    <n v="2054430.86"/>
    <m/>
    <m/>
    <m/>
    <m/>
    <m/>
    <m/>
    <m/>
    <m/>
    <m/>
    <m/>
    <m/>
    <m/>
    <m/>
    <x v="0"/>
    <x v="0"/>
    <x v="0"/>
  </r>
  <r>
    <x v="0"/>
    <x v="0"/>
    <x v="0"/>
    <s v="AC.3100632"/>
    <s v="31006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7"/>
    <s v="3102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5"/>
    <s v="31018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28"/>
    <s v="3100328"/>
    <x v="0"/>
    <x v="0"/>
    <x v="0"/>
    <n v="219500"/>
    <m/>
    <m/>
    <m/>
    <m/>
    <m/>
    <m/>
    <m/>
    <m/>
    <m/>
    <m/>
    <m/>
    <m/>
    <m/>
    <x v="0"/>
    <x v="0"/>
    <x v="0"/>
  </r>
  <r>
    <x v="0"/>
    <x v="0"/>
    <x v="0"/>
    <s v="AC.4500175"/>
    <s v="45001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7"/>
    <s v="4500347"/>
    <x v="0"/>
    <x v="0"/>
    <x v="0"/>
    <n v="8000"/>
    <m/>
    <m/>
    <m/>
    <m/>
    <m/>
    <m/>
    <m/>
    <m/>
    <m/>
    <m/>
    <m/>
    <m/>
    <m/>
    <x v="0"/>
    <x v="0"/>
    <x v="0"/>
  </r>
  <r>
    <x v="0"/>
    <x v="0"/>
    <x v="0"/>
    <s v="AC.4510108"/>
    <s v="4510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8"/>
    <s v="310017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54"/>
    <s v="31018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42"/>
    <s v="31004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57"/>
    <s v="31018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04"/>
    <s v="4500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2"/>
    <s v="45001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3"/>
    <s v="45013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42"/>
    <s v="45002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1"/>
    <s v="45002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8"/>
    <s v="45012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8"/>
    <s v="48501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1"/>
    <s v="31009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27"/>
    <s v="31007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78"/>
    <s v="3100378"/>
    <x v="0"/>
    <x v="0"/>
    <x v="0"/>
    <n v="2500000"/>
    <m/>
    <m/>
    <m/>
    <m/>
    <m/>
    <m/>
    <m/>
    <m/>
    <m/>
    <m/>
    <m/>
    <m/>
    <m/>
    <x v="0"/>
    <x v="0"/>
    <x v="0"/>
  </r>
  <r>
    <x v="0"/>
    <x v="0"/>
    <x v="0"/>
    <s v="AC.3250505"/>
    <s v="32505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03"/>
    <s v="32505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1"/>
    <s v="3100131"/>
    <x v="0"/>
    <x v="0"/>
    <x v="0"/>
    <n v="8000"/>
    <m/>
    <m/>
    <m/>
    <m/>
    <m/>
    <m/>
    <m/>
    <m/>
    <m/>
    <m/>
    <m/>
    <m/>
    <m/>
    <x v="0"/>
    <x v="0"/>
    <x v="0"/>
  </r>
  <r>
    <x v="0"/>
    <x v="0"/>
    <x v="0"/>
    <s v="AC.3100134"/>
    <s v="3100134"/>
    <x v="0"/>
    <x v="0"/>
    <x v="0"/>
    <n v="119000"/>
    <m/>
    <m/>
    <m/>
    <m/>
    <m/>
    <m/>
    <m/>
    <m/>
    <m/>
    <m/>
    <m/>
    <m/>
    <m/>
    <x v="0"/>
    <x v="0"/>
    <x v="0"/>
  </r>
  <r>
    <x v="0"/>
    <x v="0"/>
    <x v="0"/>
    <s v="AC.3100253"/>
    <s v="31002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3"/>
    <s v="3102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6"/>
    <s v="31003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5"/>
    <s v="45003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4"/>
    <s v="4500504"/>
    <x v="0"/>
    <x v="0"/>
    <x v="0"/>
    <n v="1825348.19"/>
    <m/>
    <m/>
    <m/>
    <m/>
    <m/>
    <m/>
    <m/>
    <m/>
    <m/>
    <m/>
    <m/>
    <m/>
    <m/>
    <x v="0"/>
    <x v="0"/>
    <x v="0"/>
  </r>
  <r>
    <x v="0"/>
    <x v="0"/>
    <x v="0"/>
    <s v="AC.4800135"/>
    <s v="48001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7"/>
    <s v="310016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9"/>
    <s v="47003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09"/>
    <s v="47003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06"/>
    <s v="3510106"/>
    <x v="0"/>
    <x v="0"/>
    <x v="0"/>
    <n v="35678.19"/>
    <m/>
    <m/>
    <m/>
    <m/>
    <m/>
    <m/>
    <m/>
    <m/>
    <m/>
    <m/>
    <m/>
    <m/>
    <m/>
    <x v="0"/>
    <x v="0"/>
    <x v="0"/>
  </r>
  <r>
    <x v="0"/>
    <x v="0"/>
    <x v="0"/>
    <s v="AC.3101338"/>
    <s v="31013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74"/>
    <s v="4550174"/>
    <x v="0"/>
    <x v="0"/>
    <x v="0"/>
    <n v="56801.1"/>
    <m/>
    <m/>
    <m/>
    <m/>
    <m/>
    <m/>
    <m/>
    <m/>
    <m/>
    <m/>
    <m/>
    <m/>
    <m/>
    <x v="0"/>
    <x v="0"/>
    <x v="0"/>
  </r>
  <r>
    <x v="0"/>
    <x v="0"/>
    <x v="0"/>
    <s v="AC.3101588"/>
    <s v="31015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0"/>
    <s v="31015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47"/>
    <s v="3101647"/>
    <x v="0"/>
    <x v="0"/>
    <x v="0"/>
    <n v="6643"/>
    <m/>
    <m/>
    <m/>
    <m/>
    <m/>
    <m/>
    <m/>
    <m/>
    <m/>
    <m/>
    <m/>
    <m/>
    <m/>
    <x v="0"/>
    <x v="0"/>
    <x v="0"/>
  </r>
  <r>
    <x v="0"/>
    <x v="0"/>
    <x v="0"/>
    <s v="AC.3101814"/>
    <s v="31018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1"/>
    <s v="32504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63"/>
    <s v="3100663"/>
    <x v="0"/>
    <x v="0"/>
    <x v="0"/>
    <n v="1015342.59"/>
    <m/>
    <m/>
    <m/>
    <m/>
    <m/>
    <m/>
    <m/>
    <m/>
    <m/>
    <m/>
    <m/>
    <m/>
    <m/>
    <x v="0"/>
    <x v="0"/>
    <x v="0"/>
  </r>
  <r>
    <x v="0"/>
    <x v="0"/>
    <x v="0"/>
    <s v="AC.3100623"/>
    <s v="3100623"/>
    <x v="0"/>
    <x v="0"/>
    <x v="0"/>
    <n v="3614775.77"/>
    <m/>
    <m/>
    <m/>
    <m/>
    <m/>
    <m/>
    <m/>
    <m/>
    <m/>
    <m/>
    <m/>
    <m/>
    <m/>
    <x v="0"/>
    <x v="0"/>
    <x v="0"/>
  </r>
  <r>
    <x v="0"/>
    <x v="0"/>
    <x v="0"/>
    <s v="AC.3100646"/>
    <s v="3100646"/>
    <x v="0"/>
    <x v="0"/>
    <x v="0"/>
    <n v="612171.94999999995"/>
    <m/>
    <m/>
    <m/>
    <m/>
    <m/>
    <m/>
    <m/>
    <m/>
    <m/>
    <m/>
    <m/>
    <m/>
    <m/>
    <x v="0"/>
    <x v="0"/>
    <x v="0"/>
  </r>
  <r>
    <x v="0"/>
    <x v="0"/>
    <x v="0"/>
    <s v="AC.3100724"/>
    <s v="31007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4"/>
    <s v="45013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07"/>
    <s v="3100907"/>
    <x v="0"/>
    <x v="0"/>
    <x v="0"/>
    <n v="439785.58"/>
    <m/>
    <m/>
    <m/>
    <m/>
    <m/>
    <m/>
    <m/>
    <m/>
    <m/>
    <m/>
    <m/>
    <m/>
    <m/>
    <x v="0"/>
    <x v="0"/>
    <x v="0"/>
  </r>
  <r>
    <x v="0"/>
    <x v="0"/>
    <x v="0"/>
    <s v="AC.3100924"/>
    <s v="31009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6"/>
    <s v="485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20"/>
    <s v="31008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8"/>
    <s v="31008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9"/>
    <s v="450028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37"/>
    <s v="3101637"/>
    <x v="0"/>
    <x v="0"/>
    <x v="0"/>
    <n v="59765"/>
    <m/>
    <m/>
    <m/>
    <m/>
    <m/>
    <m/>
    <m/>
    <m/>
    <m/>
    <m/>
    <m/>
    <m/>
    <m/>
    <x v="0"/>
    <x v="0"/>
    <x v="0"/>
  </r>
  <r>
    <x v="0"/>
    <x v="0"/>
    <x v="0"/>
    <s v="AC.3101632"/>
    <s v="31016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04"/>
    <s v="3101604"/>
    <x v="0"/>
    <x v="0"/>
    <x v="0"/>
    <n v="471326.23"/>
    <m/>
    <m/>
    <m/>
    <m/>
    <m/>
    <m/>
    <m/>
    <m/>
    <m/>
    <m/>
    <m/>
    <m/>
    <m/>
    <x v="0"/>
    <x v="0"/>
    <x v="0"/>
  </r>
  <r>
    <x v="0"/>
    <x v="0"/>
    <x v="0"/>
    <s v="AC.3260107"/>
    <s v="326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59"/>
    <s v="32601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10"/>
    <s v="315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3"/>
    <s v="3101003"/>
    <x v="0"/>
    <x v="0"/>
    <x v="0"/>
    <n v="156631"/>
    <m/>
    <m/>
    <m/>
    <m/>
    <m/>
    <m/>
    <m/>
    <m/>
    <m/>
    <m/>
    <m/>
    <m/>
    <m/>
    <x v="0"/>
    <x v="0"/>
    <x v="0"/>
  </r>
  <r>
    <x v="0"/>
    <x v="0"/>
    <x v="0"/>
    <s v="AC.3101213"/>
    <s v="3101213"/>
    <x v="0"/>
    <x v="0"/>
    <x v="0"/>
    <n v="91429.65"/>
    <m/>
    <m/>
    <m/>
    <m/>
    <m/>
    <m/>
    <m/>
    <m/>
    <m/>
    <m/>
    <m/>
    <m/>
    <m/>
    <x v="0"/>
    <x v="0"/>
    <x v="0"/>
  </r>
  <r>
    <x v="0"/>
    <x v="0"/>
    <x v="0"/>
    <s v="AC.3101330"/>
    <s v="3101330"/>
    <x v="0"/>
    <x v="0"/>
    <x v="0"/>
    <n v="15954.65"/>
    <m/>
    <m/>
    <m/>
    <m/>
    <m/>
    <m/>
    <m/>
    <m/>
    <m/>
    <m/>
    <m/>
    <m/>
    <m/>
    <x v="0"/>
    <x v="0"/>
    <x v="0"/>
  </r>
  <r>
    <x v="0"/>
    <x v="0"/>
    <x v="0"/>
    <s v="AC.3101335"/>
    <s v="3101335"/>
    <x v="0"/>
    <x v="0"/>
    <x v="0"/>
    <n v="3446.55"/>
    <m/>
    <m/>
    <m/>
    <m/>
    <m/>
    <m/>
    <m/>
    <m/>
    <m/>
    <m/>
    <m/>
    <m/>
    <m/>
    <x v="0"/>
    <x v="0"/>
    <x v="0"/>
  </r>
  <r>
    <x v="0"/>
    <x v="0"/>
    <x v="0"/>
    <s v="AC.4550239"/>
    <s v="45502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07"/>
    <s v="455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9"/>
    <s v="31015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27"/>
    <s v="31015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1"/>
    <s v="31015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6"/>
    <s v="45502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22"/>
    <s v="4860122"/>
    <x v="0"/>
    <x v="0"/>
    <x v="0"/>
    <n v="62393.32"/>
    <m/>
    <m/>
    <m/>
    <m/>
    <m/>
    <m/>
    <m/>
    <m/>
    <m/>
    <m/>
    <m/>
    <m/>
    <m/>
    <x v="0"/>
    <x v="0"/>
    <x v="0"/>
  </r>
  <r>
    <x v="0"/>
    <x v="0"/>
    <x v="0"/>
    <s v="AC.4500161"/>
    <s v="45001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4"/>
    <s v="3100644"/>
    <x v="0"/>
    <x v="0"/>
    <x v="0"/>
    <n v="167506.76999999999"/>
    <m/>
    <m/>
    <m/>
    <m/>
    <m/>
    <m/>
    <m/>
    <m/>
    <m/>
    <m/>
    <m/>
    <m/>
    <m/>
    <x v="0"/>
    <x v="0"/>
    <x v="0"/>
  </r>
  <r>
    <x v="0"/>
    <x v="0"/>
    <x v="0"/>
    <s v="AC.3100459"/>
    <s v="31004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4"/>
    <s v="32504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69"/>
    <s v="310046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13"/>
    <s v="45101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9"/>
    <s v="4500349"/>
    <x v="0"/>
    <x v="0"/>
    <x v="0"/>
    <n v="3000"/>
    <m/>
    <m/>
    <m/>
    <m/>
    <m/>
    <m/>
    <m/>
    <m/>
    <m/>
    <m/>
    <m/>
    <m/>
    <m/>
    <x v="0"/>
    <x v="0"/>
    <x v="0"/>
  </r>
  <r>
    <x v="0"/>
    <x v="0"/>
    <x v="0"/>
    <s v="AC.3101851"/>
    <s v="31018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4"/>
    <s v="4500164"/>
    <x v="0"/>
    <x v="0"/>
    <x v="0"/>
    <n v="4141768.16"/>
    <m/>
    <m/>
    <m/>
    <m/>
    <m/>
    <m/>
    <m/>
    <m/>
    <m/>
    <m/>
    <m/>
    <m/>
    <m/>
    <x v="0"/>
    <x v="0"/>
    <x v="0"/>
  </r>
  <r>
    <x v="0"/>
    <x v="0"/>
    <x v="0"/>
    <s v="AC.4500241"/>
    <s v="45002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5"/>
    <s v="31009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8"/>
    <s v="4850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7"/>
    <s v="45003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7"/>
    <s v="310017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7"/>
    <s v="31001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1"/>
    <s v="45002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46"/>
    <s v="45001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0"/>
    <s v="45002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7"/>
    <s v="31003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401"/>
    <s v="4500401"/>
    <x v="0"/>
    <x v="0"/>
    <x v="0"/>
    <n v="3682000"/>
    <m/>
    <m/>
    <m/>
    <m/>
    <m/>
    <m/>
    <m/>
    <m/>
    <m/>
    <m/>
    <m/>
    <m/>
    <m/>
    <x v="0"/>
    <x v="0"/>
    <x v="0"/>
  </r>
  <r>
    <x v="0"/>
    <x v="0"/>
    <x v="0"/>
    <s v="AC.4500230"/>
    <s v="45002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4"/>
    <s v="4500284"/>
    <x v="0"/>
    <x v="0"/>
    <x v="0"/>
    <n v="69950"/>
    <m/>
    <m/>
    <m/>
    <m/>
    <m/>
    <m/>
    <m/>
    <m/>
    <m/>
    <m/>
    <m/>
    <m/>
    <m/>
    <x v="0"/>
    <x v="0"/>
    <x v="0"/>
  </r>
  <r>
    <x v="0"/>
    <x v="0"/>
    <x v="0"/>
    <s v="AC.4800131"/>
    <s v="48001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1"/>
    <s v="4500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4"/>
    <s v="4700324"/>
    <x v="0"/>
    <x v="0"/>
    <x v="0"/>
    <n v="200000"/>
    <m/>
    <m/>
    <m/>
    <m/>
    <m/>
    <m/>
    <m/>
    <m/>
    <m/>
    <m/>
    <m/>
    <m/>
    <m/>
    <x v="0"/>
    <x v="0"/>
    <x v="0"/>
  </r>
  <r>
    <x v="0"/>
    <x v="0"/>
    <x v="0"/>
    <s v="AC.3102128"/>
    <s v="31021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17"/>
    <s v="3100517"/>
    <x v="0"/>
    <x v="0"/>
    <x v="0"/>
    <n v="115000"/>
    <m/>
    <m/>
    <m/>
    <m/>
    <m/>
    <m/>
    <m/>
    <m/>
    <m/>
    <m/>
    <m/>
    <m/>
    <m/>
    <x v="0"/>
    <x v="0"/>
    <x v="0"/>
  </r>
  <r>
    <x v="0"/>
    <x v="0"/>
    <x v="0"/>
    <s v="AC.3510104"/>
    <s v="3510104"/>
    <x v="0"/>
    <x v="0"/>
    <x v="0"/>
    <n v="2414343.42"/>
    <m/>
    <m/>
    <m/>
    <m/>
    <m/>
    <m/>
    <m/>
    <m/>
    <m/>
    <m/>
    <m/>
    <m/>
    <m/>
    <x v="0"/>
    <x v="0"/>
    <x v="0"/>
  </r>
  <r>
    <x v="0"/>
    <x v="0"/>
    <x v="0"/>
    <s v="AC.4550170"/>
    <s v="45501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5"/>
    <s v="32504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4"/>
    <s v="3300104"/>
    <x v="0"/>
    <x v="0"/>
    <x v="0"/>
    <n v="7129269.8600000003"/>
    <m/>
    <m/>
    <m/>
    <m/>
    <m/>
    <m/>
    <m/>
    <m/>
    <m/>
    <m/>
    <m/>
    <m/>
    <m/>
    <x v="0"/>
    <x v="0"/>
    <x v="0"/>
  </r>
  <r>
    <x v="0"/>
    <x v="0"/>
    <x v="0"/>
    <s v="AC.4500159"/>
    <s v="45001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705"/>
    <s v="3101705"/>
    <x v="0"/>
    <x v="0"/>
    <x v="0"/>
    <n v="815"/>
    <m/>
    <m/>
    <m/>
    <m/>
    <m/>
    <m/>
    <m/>
    <m/>
    <m/>
    <m/>
    <m/>
    <m/>
    <m/>
    <x v="0"/>
    <x v="0"/>
    <x v="0"/>
  </r>
  <r>
    <x v="0"/>
    <x v="0"/>
    <x v="0"/>
    <s v="AC.3100450"/>
    <s v="3100450"/>
    <x v="0"/>
    <x v="0"/>
    <x v="0"/>
    <n v="5000"/>
    <m/>
    <m/>
    <m/>
    <m/>
    <m/>
    <m/>
    <m/>
    <m/>
    <m/>
    <m/>
    <m/>
    <m/>
    <m/>
    <x v="0"/>
    <x v="0"/>
    <x v="0"/>
  </r>
  <r>
    <x v="0"/>
    <x v="0"/>
    <x v="0"/>
    <s v="AC.3100618"/>
    <s v="3100618"/>
    <x v="0"/>
    <x v="0"/>
    <x v="0"/>
    <n v="6308526.6100000003"/>
    <m/>
    <m/>
    <m/>
    <m/>
    <m/>
    <m/>
    <m/>
    <m/>
    <m/>
    <m/>
    <m/>
    <m/>
    <m/>
    <x v="0"/>
    <x v="0"/>
    <x v="0"/>
  </r>
  <r>
    <x v="0"/>
    <x v="0"/>
    <x v="0"/>
    <s v="AC.3102101"/>
    <s v="3102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2"/>
    <s v="3100432"/>
    <x v="0"/>
    <x v="0"/>
    <x v="0"/>
    <n v="180000"/>
    <m/>
    <m/>
    <m/>
    <m/>
    <m/>
    <m/>
    <m/>
    <m/>
    <m/>
    <m/>
    <m/>
    <m/>
    <m/>
    <x v="0"/>
    <x v="0"/>
    <x v="0"/>
  </r>
  <r>
    <x v="0"/>
    <x v="0"/>
    <x v="0"/>
    <s v="AC.4500294"/>
    <s v="450029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29"/>
    <s v="45003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8"/>
    <s v="31010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2"/>
    <s v="45501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15"/>
    <s v="4550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07"/>
    <s v="31015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4"/>
    <s v="3101534"/>
    <x v="0"/>
    <x v="0"/>
    <x v="0"/>
    <n v="68207.37"/>
    <m/>
    <m/>
    <m/>
    <m/>
    <m/>
    <m/>
    <m/>
    <m/>
    <m/>
    <m/>
    <m/>
    <m/>
    <m/>
    <x v="0"/>
    <x v="0"/>
    <x v="0"/>
  </r>
  <r>
    <x v="0"/>
    <x v="0"/>
    <x v="0"/>
    <s v="AC.4500709"/>
    <s v="45007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1"/>
    <s v="4501211"/>
    <x v="0"/>
    <x v="0"/>
    <x v="0"/>
    <n v="19073087.039999999"/>
    <m/>
    <m/>
    <m/>
    <m/>
    <m/>
    <m/>
    <m/>
    <m/>
    <m/>
    <m/>
    <m/>
    <m/>
    <m/>
    <x v="0"/>
    <x v="0"/>
    <x v="0"/>
  </r>
  <r>
    <x v="0"/>
    <x v="0"/>
    <x v="0"/>
    <s v="AC.4500114"/>
    <s v="45001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58"/>
    <s v="3100358"/>
    <x v="0"/>
    <x v="0"/>
    <x v="0"/>
    <n v="13348224.550000001"/>
    <m/>
    <m/>
    <m/>
    <m/>
    <m/>
    <m/>
    <m/>
    <m/>
    <m/>
    <m/>
    <m/>
    <m/>
    <m/>
    <x v="0"/>
    <x v="0"/>
    <x v="0"/>
  </r>
  <r>
    <x v="0"/>
    <x v="0"/>
    <x v="0"/>
    <s v="AC.3250502"/>
    <s v="32505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7"/>
    <s v="32504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354"/>
    <s v="48003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14"/>
    <s v="31021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890"/>
    <s v="CE19_BA0890"/>
    <x v="0"/>
    <x v="0"/>
    <x v="0"/>
    <n v="19860459.27"/>
    <m/>
    <m/>
    <m/>
    <m/>
    <m/>
    <m/>
    <m/>
    <m/>
    <m/>
    <m/>
    <m/>
    <m/>
    <m/>
    <x v="0"/>
    <x v="0"/>
    <x v="0"/>
  </r>
  <r>
    <x v="0"/>
    <x v="0"/>
    <x v="0"/>
    <s v="AC.BA0930"/>
    <s v="CE19_BA09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940"/>
    <s v="CE19_BA0940"/>
    <x v="0"/>
    <x v="0"/>
    <x v="0"/>
    <n v="2404694"/>
    <m/>
    <m/>
    <m/>
    <m/>
    <m/>
    <m/>
    <m/>
    <m/>
    <m/>
    <m/>
    <m/>
    <m/>
    <m/>
    <x v="0"/>
    <x v="0"/>
    <x v="0"/>
  </r>
  <r>
    <x v="0"/>
    <x v="0"/>
    <x v="0"/>
    <s v="AC.BA0980"/>
    <s v="CE19_BA09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50"/>
    <s v="CE19_BA10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80"/>
    <s v="CE19_BA10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10"/>
    <s v="CE19_BA1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50"/>
    <s v="CE19_BA1150"/>
    <x v="0"/>
    <x v="0"/>
    <x v="0"/>
    <n v="237892.15"/>
    <m/>
    <m/>
    <m/>
    <m/>
    <m/>
    <m/>
    <m/>
    <m/>
    <m/>
    <m/>
    <m/>
    <m/>
    <m/>
    <x v="0"/>
    <x v="0"/>
    <x v="0"/>
  </r>
  <r>
    <x v="0"/>
    <x v="0"/>
    <x v="0"/>
    <s v="AC.BA1180"/>
    <s v="CE19_BA1180"/>
    <x v="0"/>
    <x v="0"/>
    <x v="0"/>
    <n v="15096620"/>
    <m/>
    <m/>
    <m/>
    <m/>
    <m/>
    <m/>
    <m/>
    <m/>
    <m/>
    <m/>
    <m/>
    <m/>
    <m/>
    <x v="0"/>
    <x v="0"/>
    <x v="0"/>
  </r>
  <r>
    <x v="0"/>
    <x v="0"/>
    <x v="0"/>
    <s v="AC.BA1210"/>
    <s v="CE19_BA1210"/>
    <x v="0"/>
    <x v="0"/>
    <x v="0"/>
    <n v="2000000"/>
    <m/>
    <m/>
    <m/>
    <m/>
    <m/>
    <m/>
    <m/>
    <m/>
    <m/>
    <m/>
    <m/>
    <m/>
    <m/>
    <x v="0"/>
    <x v="0"/>
    <x v="0"/>
  </r>
  <r>
    <x v="0"/>
    <x v="0"/>
    <x v="0"/>
    <s v="AC.BA1220"/>
    <s v="CE19_BA1220"/>
    <x v="0"/>
    <x v="0"/>
    <x v="0"/>
    <n v="45000"/>
    <m/>
    <m/>
    <m/>
    <m/>
    <m/>
    <m/>
    <m/>
    <m/>
    <m/>
    <m/>
    <m/>
    <m/>
    <m/>
    <x v="0"/>
    <x v="0"/>
    <x v="0"/>
  </r>
  <r>
    <x v="0"/>
    <x v="0"/>
    <x v="0"/>
    <s v="AC.EA0550"/>
    <s v="CE19_EA05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6"/>
    <s v="310065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8"/>
    <s v="31007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01"/>
    <s v="3100201"/>
    <x v="0"/>
    <x v="0"/>
    <x v="0"/>
    <n v="2247718.87"/>
    <m/>
    <m/>
    <m/>
    <m/>
    <m/>
    <m/>
    <m/>
    <m/>
    <m/>
    <m/>
    <m/>
    <m/>
    <m/>
    <x v="0"/>
    <x v="0"/>
    <x v="0"/>
  </r>
  <r>
    <x v="0"/>
    <x v="0"/>
    <x v="0"/>
    <s v="AC.3100255"/>
    <s v="31002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9"/>
    <s v="31006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16"/>
    <s v="3101816"/>
    <x v="0"/>
    <x v="0"/>
    <x v="0"/>
    <n v="2000000"/>
    <m/>
    <m/>
    <m/>
    <m/>
    <m/>
    <m/>
    <m/>
    <m/>
    <m/>
    <m/>
    <m/>
    <m/>
    <m/>
    <x v="0"/>
    <x v="0"/>
    <x v="0"/>
  </r>
  <r>
    <x v="0"/>
    <x v="0"/>
    <x v="0"/>
    <s v="AC.3250411"/>
    <s v="32504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20"/>
    <s v="CE19_BA0520"/>
    <x v="0"/>
    <x v="0"/>
    <x v="0"/>
    <n v="281865.67"/>
    <m/>
    <m/>
    <m/>
    <m/>
    <m/>
    <m/>
    <m/>
    <m/>
    <m/>
    <m/>
    <m/>
    <m/>
    <m/>
    <x v="0"/>
    <x v="0"/>
    <x v="0"/>
  </r>
  <r>
    <x v="0"/>
    <x v="0"/>
    <x v="0"/>
    <s v="AC.BA0550"/>
    <s v="CE19_BA05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61"/>
    <s v="CE19_BA05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70"/>
    <s v="CE19_BA0570"/>
    <x v="0"/>
    <x v="0"/>
    <x v="0"/>
    <n v="2302000"/>
    <m/>
    <m/>
    <m/>
    <m/>
    <m/>
    <m/>
    <m/>
    <m/>
    <m/>
    <m/>
    <m/>
    <m/>
    <m/>
    <x v="0"/>
    <x v="0"/>
    <x v="0"/>
  </r>
  <r>
    <x v="0"/>
    <x v="0"/>
    <x v="0"/>
    <s v="AC.BA0670"/>
    <s v="CE19_BA06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90"/>
    <s v="CE19_BA06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120"/>
    <s v="CE19_BA2120"/>
    <x v="0"/>
    <x v="0"/>
    <x v="0"/>
    <n v="30804539.550000001"/>
    <m/>
    <m/>
    <m/>
    <m/>
    <m/>
    <m/>
    <m/>
    <m/>
    <m/>
    <m/>
    <m/>
    <m/>
    <m/>
    <x v="0"/>
    <x v="0"/>
    <x v="0"/>
  </r>
  <r>
    <x v="0"/>
    <x v="0"/>
    <x v="0"/>
    <s v="AC.EA0080"/>
    <s v="CE19_EA00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10"/>
    <s v="CE19_EA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20"/>
    <s v="CE19_EA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80"/>
    <s v="CE19_EA0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90"/>
    <s v="CE19_EA01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20"/>
    <s v="CE19_EA02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330"/>
    <s v="CE19_EA03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870"/>
    <s v="CE19_BA18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230"/>
    <s v="CE19_BA0230"/>
    <x v="0"/>
    <x v="0"/>
    <x v="0"/>
    <n v="1385000"/>
    <m/>
    <m/>
    <m/>
    <m/>
    <m/>
    <m/>
    <m/>
    <m/>
    <m/>
    <m/>
    <m/>
    <m/>
    <m/>
    <x v="0"/>
    <x v="0"/>
    <x v="0"/>
  </r>
  <r>
    <x v="0"/>
    <x v="0"/>
    <x v="0"/>
    <s v="AC.BA0308"/>
    <s v="CE19_BA0308"/>
    <x v="0"/>
    <x v="0"/>
    <x v="0"/>
    <n v="391355.2"/>
    <m/>
    <m/>
    <m/>
    <m/>
    <m/>
    <m/>
    <m/>
    <m/>
    <m/>
    <m/>
    <m/>
    <m/>
    <m/>
    <x v="0"/>
    <x v="0"/>
    <x v="0"/>
  </r>
  <r>
    <x v="0"/>
    <x v="0"/>
    <x v="0"/>
    <s v="AC.BA0420"/>
    <s v="CE19_BA0420"/>
    <x v="0"/>
    <x v="0"/>
    <x v="0"/>
    <n v="21120000"/>
    <m/>
    <m/>
    <m/>
    <m/>
    <m/>
    <m/>
    <m/>
    <m/>
    <m/>
    <m/>
    <m/>
    <m/>
    <m/>
    <x v="0"/>
    <x v="0"/>
    <x v="0"/>
  </r>
  <r>
    <x v="0"/>
    <x v="0"/>
    <x v="0"/>
    <s v="AC.AA0130"/>
    <s v="CE19_AA01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60"/>
    <s v="CE19_AA01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70"/>
    <s v="CE19_AA01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60"/>
    <s v="CE19_AA0360"/>
    <x v="0"/>
    <x v="0"/>
    <x v="0"/>
    <n v="4281009.13"/>
    <m/>
    <m/>
    <m/>
    <m/>
    <m/>
    <m/>
    <m/>
    <m/>
    <m/>
    <m/>
    <m/>
    <m/>
    <m/>
    <x v="0"/>
    <x v="0"/>
    <x v="0"/>
  </r>
  <r>
    <x v="0"/>
    <x v="0"/>
    <x v="0"/>
    <s v="AC.AA0380"/>
    <s v="CE19_AA0380"/>
    <x v="0"/>
    <x v="0"/>
    <x v="0"/>
    <n v="550722.79"/>
    <m/>
    <m/>
    <m/>
    <m/>
    <m/>
    <m/>
    <m/>
    <m/>
    <m/>
    <m/>
    <m/>
    <m/>
    <m/>
    <x v="0"/>
    <x v="0"/>
    <x v="0"/>
  </r>
  <r>
    <x v="0"/>
    <x v="0"/>
    <x v="0"/>
    <s v="AC.AA0421"/>
    <s v="CE19_AA04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490"/>
    <s v="CE19_BA24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51"/>
    <s v="CE19_EA00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70"/>
    <s v="CE19_EA0070"/>
    <x v="0"/>
    <x v="0"/>
    <x v="0"/>
    <n v="250000"/>
    <m/>
    <m/>
    <m/>
    <m/>
    <m/>
    <m/>
    <m/>
    <m/>
    <m/>
    <m/>
    <m/>
    <m/>
    <m/>
    <x v="0"/>
    <x v="0"/>
    <x v="0"/>
  </r>
  <r>
    <x v="0"/>
    <x v="0"/>
    <x v="0"/>
    <s v="AC.EA0320"/>
    <s v="CE19_EA0320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EA0461"/>
    <s v="CE19_EA04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80"/>
    <s v="CE19_AA05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062"/>
    <s v="CE19_BA006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063"/>
    <s v="CE19_BA006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91"/>
    <s v="CE19_BA05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01"/>
    <s v="CE19_BA06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30"/>
    <s v="CE19_AA0430"/>
    <x v="0"/>
    <x v="0"/>
    <x v="0"/>
    <n v="127128.55"/>
    <m/>
    <m/>
    <m/>
    <m/>
    <m/>
    <m/>
    <m/>
    <m/>
    <m/>
    <m/>
    <m/>
    <m/>
    <m/>
    <x v="0"/>
    <x v="0"/>
    <x v="0"/>
  </r>
  <r>
    <x v="0"/>
    <x v="0"/>
    <x v="0"/>
    <s v="AC.AA0460"/>
    <s v="CE19_AA0460"/>
    <x v="0"/>
    <x v="0"/>
    <x v="0"/>
    <n v="1720036.83"/>
    <m/>
    <m/>
    <m/>
    <m/>
    <m/>
    <m/>
    <m/>
    <m/>
    <m/>
    <m/>
    <m/>
    <m/>
    <m/>
    <x v="0"/>
    <x v="0"/>
    <x v="0"/>
  </r>
  <r>
    <x v="0"/>
    <x v="0"/>
    <x v="0"/>
    <s v="AC.AA0500"/>
    <s v="CE19_AA0500"/>
    <x v="0"/>
    <x v="0"/>
    <x v="0"/>
    <n v="84249"/>
    <m/>
    <m/>
    <m/>
    <m/>
    <m/>
    <m/>
    <m/>
    <m/>
    <m/>
    <m/>
    <m/>
    <m/>
    <m/>
    <x v="0"/>
    <x v="0"/>
    <x v="0"/>
  </r>
  <r>
    <x v="0"/>
    <x v="0"/>
    <x v="0"/>
    <s v="AC.AA0510"/>
    <s v="CE19_AA0510"/>
    <x v="0"/>
    <x v="0"/>
    <x v="0"/>
    <n v="464178.37"/>
    <m/>
    <m/>
    <m/>
    <m/>
    <m/>
    <m/>
    <m/>
    <m/>
    <m/>
    <m/>
    <m/>
    <m/>
    <m/>
    <x v="0"/>
    <x v="0"/>
    <x v="0"/>
  </r>
  <r>
    <x v="0"/>
    <x v="0"/>
    <x v="0"/>
    <s v="AC.BA1580"/>
    <s v="CE19_BA1580"/>
    <x v="0"/>
    <x v="0"/>
    <x v="0"/>
    <n v="1300000"/>
    <m/>
    <m/>
    <m/>
    <m/>
    <m/>
    <m/>
    <m/>
    <m/>
    <m/>
    <m/>
    <m/>
    <m/>
    <m/>
    <x v="0"/>
    <x v="0"/>
    <x v="0"/>
  </r>
  <r>
    <x v="0"/>
    <x v="0"/>
    <x v="0"/>
    <s v="AC.BA1590"/>
    <s v="CE19_BA1590"/>
    <x v="0"/>
    <x v="0"/>
    <x v="0"/>
    <n v="2550000"/>
    <m/>
    <m/>
    <m/>
    <m/>
    <m/>
    <m/>
    <m/>
    <m/>
    <m/>
    <m/>
    <m/>
    <m/>
    <m/>
    <x v="0"/>
    <x v="0"/>
    <x v="0"/>
  </r>
  <r>
    <x v="0"/>
    <x v="0"/>
    <x v="0"/>
    <s v="AC.BA1610"/>
    <s v="CE19_BA1610"/>
    <x v="0"/>
    <x v="0"/>
    <x v="0"/>
    <n v="3200000"/>
    <m/>
    <m/>
    <m/>
    <m/>
    <m/>
    <m/>
    <m/>
    <m/>
    <m/>
    <m/>
    <m/>
    <m/>
    <m/>
    <x v="0"/>
    <x v="0"/>
    <x v="0"/>
  </r>
  <r>
    <x v="0"/>
    <x v="0"/>
    <x v="0"/>
    <s v="AC.BA1680"/>
    <s v="CE19_BA1680"/>
    <x v="0"/>
    <x v="0"/>
    <x v="0"/>
    <n v="1045893.97"/>
    <m/>
    <m/>
    <m/>
    <m/>
    <m/>
    <m/>
    <m/>
    <m/>
    <m/>
    <m/>
    <m/>
    <m/>
    <m/>
    <x v="0"/>
    <x v="0"/>
    <x v="0"/>
  </r>
  <r>
    <x v="0"/>
    <x v="0"/>
    <x v="0"/>
    <s v="AC.BA1760"/>
    <s v="CE19_BA1760"/>
    <x v="0"/>
    <x v="0"/>
    <x v="0"/>
    <n v="189600"/>
    <m/>
    <m/>
    <m/>
    <m/>
    <m/>
    <m/>
    <m/>
    <m/>
    <m/>
    <m/>
    <m/>
    <m/>
    <m/>
    <x v="0"/>
    <x v="0"/>
    <x v="0"/>
  </r>
  <r>
    <x v="0"/>
    <x v="0"/>
    <x v="0"/>
    <s v="AC.BA1840"/>
    <s v="CE19_BA18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220"/>
    <s v="CE19_BA22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270"/>
    <s v="CE19_BA22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00"/>
    <s v="CE19_BA23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50"/>
    <s v="CE19_BA23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60"/>
    <s v="CE19_BA23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1"/>
    <s v="3101311"/>
    <x v="0"/>
    <x v="0"/>
    <x v="0"/>
    <n v="690441.58"/>
    <m/>
    <m/>
    <m/>
    <m/>
    <m/>
    <m/>
    <m/>
    <m/>
    <m/>
    <m/>
    <m/>
    <m/>
    <m/>
    <x v="0"/>
    <x v="0"/>
    <x v="0"/>
  </r>
  <r>
    <x v="0"/>
    <x v="0"/>
    <x v="0"/>
    <s v="AC.3101304"/>
    <s v="3101304"/>
    <x v="0"/>
    <x v="0"/>
    <x v="0"/>
    <n v="83601.289999999994"/>
    <m/>
    <m/>
    <m/>
    <m/>
    <m/>
    <m/>
    <m/>
    <m/>
    <m/>
    <m/>
    <m/>
    <m/>
    <m/>
    <x v="0"/>
    <x v="0"/>
    <x v="0"/>
  </r>
  <r>
    <x v="0"/>
    <x v="0"/>
    <x v="0"/>
    <s v="AC.3101521"/>
    <s v="31015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7"/>
    <s v="45501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4"/>
    <s v="3101554"/>
    <x v="0"/>
    <x v="0"/>
    <x v="0"/>
    <n v="3964.79"/>
    <m/>
    <m/>
    <m/>
    <m/>
    <m/>
    <m/>
    <m/>
    <m/>
    <m/>
    <m/>
    <m/>
    <m/>
    <m/>
    <x v="0"/>
    <x v="0"/>
    <x v="0"/>
  </r>
  <r>
    <x v="0"/>
    <x v="0"/>
    <x v="0"/>
    <s v="AC.4501316"/>
    <s v="45013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74"/>
    <s v="45001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2"/>
    <s v="45501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4"/>
    <s v="32505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21"/>
    <s v="48601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72"/>
    <s v="45001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16"/>
    <s v="3100616"/>
    <x v="0"/>
    <x v="0"/>
    <x v="0"/>
    <n v="191705.46"/>
    <m/>
    <m/>
    <m/>
    <m/>
    <m/>
    <m/>
    <m/>
    <m/>
    <m/>
    <m/>
    <m/>
    <m/>
    <m/>
    <x v="0"/>
    <x v="0"/>
    <x v="0"/>
  </r>
  <r>
    <x v="0"/>
    <x v="0"/>
    <x v="0"/>
    <s v="AC.3100631"/>
    <s v="31006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3"/>
    <s v="48501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702"/>
    <s v="3101702"/>
    <x v="0"/>
    <x v="0"/>
    <x v="0"/>
    <n v="558220"/>
    <m/>
    <m/>
    <m/>
    <m/>
    <m/>
    <m/>
    <m/>
    <m/>
    <m/>
    <m/>
    <m/>
    <m/>
    <m/>
    <x v="0"/>
    <x v="0"/>
    <x v="0"/>
  </r>
  <r>
    <x v="0"/>
    <x v="0"/>
    <x v="0"/>
    <s v="AC.3102132"/>
    <s v="31021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10"/>
    <s v="3100610"/>
    <x v="0"/>
    <x v="0"/>
    <x v="0"/>
    <n v="1535168.63"/>
    <m/>
    <m/>
    <m/>
    <m/>
    <m/>
    <m/>
    <m/>
    <m/>
    <m/>
    <m/>
    <m/>
    <m/>
    <m/>
    <x v="0"/>
    <x v="0"/>
    <x v="0"/>
  </r>
  <r>
    <x v="0"/>
    <x v="0"/>
    <x v="0"/>
    <s v="AC.3100638"/>
    <s v="3100638"/>
    <x v="0"/>
    <x v="0"/>
    <x v="0"/>
    <n v="15766.56"/>
    <m/>
    <m/>
    <m/>
    <m/>
    <m/>
    <m/>
    <m/>
    <m/>
    <m/>
    <m/>
    <m/>
    <m/>
    <m/>
    <x v="0"/>
    <x v="0"/>
    <x v="0"/>
  </r>
  <r>
    <x v="0"/>
    <x v="0"/>
    <x v="0"/>
    <s v="AC.3101835"/>
    <s v="3101835"/>
    <x v="0"/>
    <x v="0"/>
    <x v="0"/>
    <n v="303000"/>
    <m/>
    <m/>
    <m/>
    <m/>
    <m/>
    <m/>
    <m/>
    <m/>
    <m/>
    <m/>
    <m/>
    <m/>
    <m/>
    <x v="0"/>
    <x v="0"/>
    <x v="0"/>
  </r>
  <r>
    <x v="0"/>
    <x v="0"/>
    <x v="0"/>
    <s v="AC.3100325"/>
    <s v="3100325"/>
    <x v="0"/>
    <x v="0"/>
    <x v="0"/>
    <n v="372150"/>
    <m/>
    <m/>
    <m/>
    <m/>
    <m/>
    <m/>
    <m/>
    <m/>
    <m/>
    <m/>
    <m/>
    <m/>
    <m/>
    <x v="0"/>
    <x v="0"/>
    <x v="0"/>
  </r>
  <r>
    <x v="0"/>
    <x v="0"/>
    <x v="0"/>
    <s v="AC.4500182"/>
    <s v="45001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20"/>
    <s v="486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82"/>
    <s v="31001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98"/>
    <s v="31004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58"/>
    <s v="45002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70"/>
    <s v="45001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3"/>
    <s v="3101313"/>
    <x v="0"/>
    <x v="0"/>
    <x v="0"/>
    <n v="693952.67"/>
    <m/>
    <m/>
    <m/>
    <m/>
    <m/>
    <m/>
    <m/>
    <m/>
    <m/>
    <m/>
    <m/>
    <m/>
    <m/>
    <x v="0"/>
    <x v="0"/>
    <x v="0"/>
  </r>
  <r>
    <x v="0"/>
    <x v="0"/>
    <x v="0"/>
    <s v="AC.3101302"/>
    <s v="3101302"/>
    <x v="0"/>
    <x v="0"/>
    <x v="0"/>
    <n v="6368.48"/>
    <m/>
    <m/>
    <m/>
    <m/>
    <m/>
    <m/>
    <m/>
    <m/>
    <m/>
    <m/>
    <m/>
    <m/>
    <m/>
    <x v="0"/>
    <x v="0"/>
    <x v="0"/>
  </r>
  <r>
    <x v="0"/>
    <x v="0"/>
    <x v="0"/>
    <s v="AC.4550106"/>
    <s v="4550106"/>
    <x v="0"/>
    <x v="0"/>
    <x v="0"/>
    <n v="9545"/>
    <m/>
    <m/>
    <m/>
    <m/>
    <m/>
    <m/>
    <m/>
    <m/>
    <m/>
    <m/>
    <m/>
    <m/>
    <m/>
    <x v="0"/>
    <x v="0"/>
    <x v="0"/>
  </r>
  <r>
    <x v="0"/>
    <x v="0"/>
    <x v="0"/>
    <s v="AC.3101528"/>
    <s v="31015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23"/>
    <s v="45007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98"/>
    <s v="45007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6"/>
    <s v="450027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8"/>
    <s v="3100338"/>
    <x v="0"/>
    <x v="0"/>
    <x v="0"/>
    <n v="1481535.96"/>
    <m/>
    <m/>
    <m/>
    <m/>
    <m/>
    <m/>
    <m/>
    <m/>
    <m/>
    <m/>
    <m/>
    <m/>
    <m/>
    <x v="0"/>
    <x v="0"/>
    <x v="0"/>
  </r>
  <r>
    <x v="0"/>
    <x v="0"/>
    <x v="0"/>
    <s v="AC.3100316"/>
    <s v="3100316"/>
    <x v="0"/>
    <x v="0"/>
    <x v="0"/>
    <n v="14120691.09"/>
    <m/>
    <m/>
    <m/>
    <m/>
    <m/>
    <m/>
    <m/>
    <m/>
    <m/>
    <m/>
    <m/>
    <m/>
    <m/>
    <x v="0"/>
    <x v="0"/>
    <x v="0"/>
  </r>
  <r>
    <x v="0"/>
    <x v="0"/>
    <x v="0"/>
    <s v="AC.3100366"/>
    <s v="310036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2"/>
    <s v="32504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71"/>
    <s v="3100371"/>
    <x v="0"/>
    <x v="0"/>
    <x v="0"/>
    <n v="5096452.22"/>
    <m/>
    <m/>
    <m/>
    <m/>
    <m/>
    <m/>
    <m/>
    <m/>
    <m/>
    <m/>
    <m/>
    <m/>
    <m/>
    <x v="0"/>
    <x v="0"/>
    <x v="0"/>
  </r>
  <r>
    <x v="0"/>
    <x v="0"/>
    <x v="0"/>
    <s v="AC.3102113"/>
    <s v="31021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3"/>
    <s v="4500233"/>
    <x v="0"/>
    <x v="0"/>
    <x v="0"/>
    <n v="230000"/>
    <m/>
    <m/>
    <m/>
    <m/>
    <m/>
    <m/>
    <m/>
    <m/>
    <m/>
    <m/>
    <m/>
    <m/>
    <m/>
    <x v="0"/>
    <x v="0"/>
    <x v="0"/>
  </r>
  <r>
    <x v="0"/>
    <x v="0"/>
    <x v="0"/>
    <s v="AC.4800126"/>
    <s v="48001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8"/>
    <s v="47003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6"/>
    <s v="31021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7"/>
    <s v="310048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7"/>
    <s v="310157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84"/>
    <s v="450018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0"/>
    <s v="45003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9"/>
    <s v="310017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44"/>
    <s v="3100444"/>
    <x v="0"/>
    <x v="0"/>
    <x v="0"/>
    <n v="177800"/>
    <m/>
    <m/>
    <m/>
    <m/>
    <m/>
    <m/>
    <m/>
    <m/>
    <m/>
    <m/>
    <m/>
    <m/>
    <m/>
    <x v="0"/>
    <x v="0"/>
    <x v="0"/>
  </r>
  <r>
    <x v="0"/>
    <x v="0"/>
    <x v="0"/>
    <s v="AC.3101856"/>
    <s v="310185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12"/>
    <s v="35201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1"/>
    <s v="4500131"/>
    <x v="0"/>
    <x v="0"/>
    <x v="0"/>
    <n v="313028022.94999999"/>
    <m/>
    <m/>
    <m/>
    <m/>
    <m/>
    <m/>
    <m/>
    <m/>
    <m/>
    <m/>
    <m/>
    <m/>
    <m/>
    <x v="0"/>
    <x v="0"/>
    <x v="0"/>
  </r>
  <r>
    <x v="0"/>
    <x v="0"/>
    <x v="0"/>
    <s v="AC.4500350"/>
    <s v="45003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5"/>
    <s v="455019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7"/>
    <s v="4501317"/>
    <x v="0"/>
    <x v="0"/>
    <x v="0"/>
    <n v="819477.52"/>
    <m/>
    <m/>
    <m/>
    <m/>
    <m/>
    <m/>
    <m/>
    <m/>
    <m/>
    <m/>
    <m/>
    <m/>
    <m/>
    <x v="0"/>
    <x v="0"/>
    <x v="0"/>
  </r>
  <r>
    <x v="0"/>
    <x v="0"/>
    <x v="0"/>
    <s v="AC.4501213"/>
    <s v="45012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1"/>
    <s v="4501311"/>
    <x v="0"/>
    <x v="0"/>
    <x v="0"/>
    <n v="445701"/>
    <m/>
    <m/>
    <m/>
    <m/>
    <m/>
    <m/>
    <m/>
    <m/>
    <m/>
    <m/>
    <m/>
    <m/>
    <m/>
    <x v="0"/>
    <x v="0"/>
    <x v="0"/>
  </r>
  <r>
    <x v="0"/>
    <x v="0"/>
    <x v="0"/>
    <s v="AC.3100913"/>
    <s v="3100913"/>
    <x v="0"/>
    <x v="0"/>
    <x v="0"/>
    <n v="886763.28"/>
    <m/>
    <m/>
    <m/>
    <m/>
    <m/>
    <m/>
    <m/>
    <m/>
    <m/>
    <m/>
    <m/>
    <m/>
    <m/>
    <x v="0"/>
    <x v="0"/>
    <x v="0"/>
  </r>
  <r>
    <x v="0"/>
    <x v="0"/>
    <x v="0"/>
    <s v="AC.3100810"/>
    <s v="31008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0"/>
    <s v="31007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8"/>
    <s v="4500278"/>
    <x v="0"/>
    <x v="0"/>
    <x v="0"/>
    <n v="45000"/>
    <m/>
    <m/>
    <m/>
    <m/>
    <m/>
    <m/>
    <m/>
    <m/>
    <m/>
    <m/>
    <m/>
    <m/>
    <m/>
    <x v="0"/>
    <x v="0"/>
    <x v="0"/>
  </r>
  <r>
    <x v="0"/>
    <x v="0"/>
    <x v="0"/>
    <s v="AC.3101620"/>
    <s v="31016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6"/>
    <s v="46002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5"/>
    <s v="310016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3"/>
    <s v="45001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03"/>
    <s v="47003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11"/>
    <s v="47004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0"/>
    <s v="3102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2"/>
    <s v="31015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01525"/>
    <s v="35015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7"/>
    <s v="455018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7"/>
    <s v="32504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0"/>
    <s v="45001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4"/>
    <s v="31006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9"/>
    <s v="31007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9"/>
    <s v="3100489"/>
    <x v="0"/>
    <x v="0"/>
    <x v="0"/>
    <n v="14000451.5"/>
    <m/>
    <m/>
    <m/>
    <m/>
    <m/>
    <m/>
    <m/>
    <m/>
    <m/>
    <m/>
    <m/>
    <m/>
    <m/>
    <x v="0"/>
    <x v="0"/>
    <x v="0"/>
  </r>
  <r>
    <x v="0"/>
    <x v="0"/>
    <x v="0"/>
    <s v="AC.3101102"/>
    <s v="3101102"/>
    <x v="0"/>
    <x v="0"/>
    <x v="0"/>
    <n v="1300000"/>
    <m/>
    <m/>
    <m/>
    <m/>
    <m/>
    <m/>
    <m/>
    <m/>
    <m/>
    <m/>
    <m/>
    <m/>
    <m/>
    <x v="0"/>
    <x v="0"/>
    <x v="0"/>
  </r>
  <r>
    <x v="0"/>
    <x v="0"/>
    <x v="0"/>
    <s v="AC.3101701"/>
    <s v="3101701"/>
    <x v="0"/>
    <x v="0"/>
    <x v="0"/>
    <n v="2900000"/>
    <m/>
    <m/>
    <m/>
    <m/>
    <m/>
    <m/>
    <m/>
    <m/>
    <m/>
    <m/>
    <m/>
    <m/>
    <m/>
    <x v="0"/>
    <x v="0"/>
    <x v="0"/>
  </r>
  <r>
    <x v="0"/>
    <x v="0"/>
    <x v="0"/>
    <s v="AC.3101109"/>
    <s v="3101109"/>
    <x v="0"/>
    <x v="0"/>
    <x v="0"/>
    <n v="400000"/>
    <m/>
    <m/>
    <m/>
    <m/>
    <m/>
    <m/>
    <m/>
    <m/>
    <m/>
    <m/>
    <m/>
    <m/>
    <m/>
    <x v="0"/>
    <x v="0"/>
    <x v="0"/>
  </r>
  <r>
    <x v="0"/>
    <x v="0"/>
    <x v="0"/>
    <s v="AC.3100205"/>
    <s v="3100205"/>
    <x v="0"/>
    <x v="0"/>
    <x v="0"/>
    <n v="384344.24"/>
    <m/>
    <m/>
    <m/>
    <m/>
    <m/>
    <m/>
    <m/>
    <m/>
    <m/>
    <m/>
    <m/>
    <m/>
    <m/>
    <x v="0"/>
    <x v="0"/>
    <x v="0"/>
  </r>
  <r>
    <x v="0"/>
    <x v="0"/>
    <x v="0"/>
    <s v="AC.3100651"/>
    <s v="31006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0"/>
    <s v="31018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5"/>
    <s v="4850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602"/>
    <s v="45006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38"/>
    <s v="31016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38"/>
    <s v="45007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06"/>
    <s v="326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7"/>
    <s v="46002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05"/>
    <s v="31012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8"/>
    <s v="31015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40"/>
    <s v="3101540"/>
    <x v="0"/>
    <x v="0"/>
    <x v="0"/>
    <n v="30335.79"/>
    <m/>
    <m/>
    <m/>
    <m/>
    <m/>
    <m/>
    <m/>
    <m/>
    <m/>
    <m/>
    <m/>
    <m/>
    <m/>
    <x v="0"/>
    <x v="0"/>
    <x v="0"/>
  </r>
  <r>
    <x v="0"/>
    <x v="0"/>
    <x v="0"/>
    <s v="AC.4500719"/>
    <s v="45007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4"/>
    <s v="4501204"/>
    <x v="0"/>
    <x v="0"/>
    <x v="0"/>
    <n v="138483.95000000001"/>
    <m/>
    <m/>
    <m/>
    <m/>
    <m/>
    <m/>
    <m/>
    <m/>
    <m/>
    <m/>
    <m/>
    <m/>
    <m/>
    <x v="0"/>
    <x v="0"/>
    <x v="0"/>
  </r>
  <r>
    <x v="0"/>
    <x v="0"/>
    <x v="0"/>
    <s v="AC.4500173"/>
    <s v="450017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4"/>
    <s v="31003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8"/>
    <s v="31018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2"/>
    <s v="32504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3"/>
    <s v="3100473"/>
    <x v="0"/>
    <x v="0"/>
    <x v="0"/>
    <n v="11250000"/>
    <m/>
    <m/>
    <m/>
    <m/>
    <m/>
    <m/>
    <m/>
    <m/>
    <m/>
    <m/>
    <m/>
    <m/>
    <m/>
    <x v="0"/>
    <x v="0"/>
    <x v="0"/>
  </r>
  <r>
    <x v="0"/>
    <x v="0"/>
    <x v="0"/>
    <s v="AC.4500308"/>
    <s v="45003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16"/>
    <s v="310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7"/>
    <s v="45001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6"/>
    <s v="3100636"/>
    <x v="0"/>
    <x v="0"/>
    <x v="0"/>
    <n v="489458.06"/>
    <m/>
    <m/>
    <m/>
    <m/>
    <m/>
    <m/>
    <m/>
    <m/>
    <m/>
    <m/>
    <m/>
    <m/>
    <m/>
    <x v="0"/>
    <x v="0"/>
    <x v="0"/>
  </r>
  <r>
    <x v="0"/>
    <x v="0"/>
    <x v="0"/>
    <s v="AC.3101083"/>
    <s v="31010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0"/>
    <s v="31004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4"/>
    <s v="45003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7"/>
    <s v="31001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2"/>
    <s v="352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0"/>
    <s v="450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3"/>
    <s v="486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4"/>
    <s v="4501214"/>
    <x v="0"/>
    <x v="0"/>
    <x v="0"/>
    <n v="27008.07"/>
    <m/>
    <m/>
    <m/>
    <m/>
    <m/>
    <m/>
    <m/>
    <m/>
    <m/>
    <m/>
    <m/>
    <m/>
    <m/>
    <x v="0"/>
    <x v="0"/>
    <x v="0"/>
  </r>
  <r>
    <x v="0"/>
    <x v="0"/>
    <x v="0"/>
    <s v="AC.4500271"/>
    <s v="45002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4"/>
    <s v="31009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3"/>
    <s v="31009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9"/>
    <s v="4600209"/>
    <x v="0"/>
    <x v="0"/>
    <x v="0"/>
    <n v="9000"/>
    <m/>
    <m/>
    <m/>
    <m/>
    <m/>
    <m/>
    <m/>
    <m/>
    <m/>
    <m/>
    <m/>
    <m/>
    <m/>
    <x v="0"/>
    <x v="0"/>
    <x v="0"/>
  </r>
  <r>
    <x v="0"/>
    <x v="0"/>
    <x v="0"/>
    <s v="AC.4500124"/>
    <s v="45001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43"/>
    <s v="45001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2"/>
    <s v="45001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8"/>
    <s v="45013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9"/>
    <s v="31010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8"/>
    <s v="4500508"/>
    <x v="0"/>
    <x v="0"/>
    <x v="0"/>
    <n v="1470515.71"/>
    <m/>
    <m/>
    <m/>
    <m/>
    <m/>
    <m/>
    <m/>
    <m/>
    <m/>
    <m/>
    <m/>
    <m/>
    <m/>
    <x v="0"/>
    <x v="0"/>
    <x v="0"/>
  </r>
  <r>
    <x v="0"/>
    <x v="0"/>
    <x v="0"/>
    <s v="AC.3101684"/>
    <s v="3101684"/>
    <x v="0"/>
    <x v="0"/>
    <x v="0"/>
    <n v="16000"/>
    <m/>
    <m/>
    <m/>
    <m/>
    <m/>
    <m/>
    <m/>
    <m/>
    <m/>
    <m/>
    <m/>
    <m/>
    <m/>
    <x v="0"/>
    <x v="0"/>
    <x v="0"/>
  </r>
  <r>
    <x v="0"/>
    <x v="0"/>
    <x v="0"/>
    <s v="AC.3100149"/>
    <s v="3100149"/>
    <x v="0"/>
    <x v="0"/>
    <x v="0"/>
    <n v="2500"/>
    <m/>
    <m/>
    <m/>
    <m/>
    <m/>
    <m/>
    <m/>
    <m/>
    <m/>
    <m/>
    <m/>
    <m/>
    <m/>
    <x v="0"/>
    <x v="0"/>
    <x v="0"/>
  </r>
  <r>
    <x v="0"/>
    <x v="0"/>
    <x v="0"/>
    <s v="AC.4700305"/>
    <s v="47003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1"/>
    <s v="47003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17"/>
    <s v="3102117"/>
    <x v="0"/>
    <x v="0"/>
    <x v="0"/>
    <n v="287868.51"/>
    <m/>
    <m/>
    <m/>
    <m/>
    <m/>
    <m/>
    <m/>
    <m/>
    <m/>
    <m/>
    <m/>
    <m/>
    <m/>
    <x v="0"/>
    <x v="0"/>
    <x v="0"/>
  </r>
  <r>
    <x v="0"/>
    <x v="0"/>
    <x v="0"/>
    <s v="AC.3100379"/>
    <s v="310037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02"/>
    <s v="3510102"/>
    <x v="0"/>
    <x v="0"/>
    <x v="0"/>
    <n v="1076619.57"/>
    <m/>
    <m/>
    <m/>
    <m/>
    <m/>
    <m/>
    <m/>
    <m/>
    <m/>
    <m/>
    <m/>
    <m/>
    <m/>
    <x v="0"/>
    <x v="0"/>
    <x v="0"/>
  </r>
  <r>
    <x v="0"/>
    <x v="0"/>
    <x v="0"/>
    <s v="AC.3101579"/>
    <s v="310157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48"/>
    <s v="3101648"/>
    <x v="0"/>
    <x v="0"/>
    <x v="0"/>
    <n v="25238"/>
    <m/>
    <m/>
    <m/>
    <m/>
    <m/>
    <m/>
    <m/>
    <m/>
    <m/>
    <m/>
    <m/>
    <m/>
    <m/>
    <x v="0"/>
    <x v="0"/>
    <x v="0"/>
  </r>
  <r>
    <x v="0"/>
    <x v="0"/>
    <x v="0"/>
    <s v="AC.3250436"/>
    <s v="32504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4"/>
    <s v="45001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15"/>
    <s v="31004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51"/>
    <s v="3100451"/>
    <x v="0"/>
    <x v="0"/>
    <x v="0"/>
    <n v="2738743.8"/>
    <m/>
    <m/>
    <m/>
    <m/>
    <m/>
    <m/>
    <m/>
    <m/>
    <m/>
    <m/>
    <m/>
    <m/>
    <m/>
    <x v="0"/>
    <x v="0"/>
    <x v="0"/>
  </r>
  <r>
    <x v="0"/>
    <x v="0"/>
    <x v="0"/>
    <s v="AC.3100922"/>
    <s v="31009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26"/>
    <s v="31004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7"/>
    <s v="310038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15"/>
    <s v="4860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8"/>
    <s v="45013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254"/>
    <s v="32602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23"/>
    <s v="31013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16"/>
    <s v="31015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41"/>
    <s v="31015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353"/>
    <s v="45503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64"/>
    <s v="450076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5"/>
    <s v="45002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1"/>
    <s v="45001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40"/>
    <s v="31003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8"/>
    <s v="31003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08"/>
    <s v="32505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54"/>
    <s v="3100254"/>
    <x v="0"/>
    <x v="0"/>
    <x v="0"/>
    <n v="41000"/>
    <m/>
    <m/>
    <m/>
    <m/>
    <m/>
    <m/>
    <m/>
    <m/>
    <m/>
    <m/>
    <m/>
    <m/>
    <m/>
    <x v="0"/>
    <x v="0"/>
    <x v="0"/>
  </r>
  <r>
    <x v="0"/>
    <x v="0"/>
    <x v="0"/>
    <s v="AC.3100365"/>
    <s v="3100365"/>
    <x v="0"/>
    <x v="0"/>
    <x v="0"/>
    <n v="134855.25"/>
    <m/>
    <m/>
    <m/>
    <m/>
    <m/>
    <m/>
    <m/>
    <m/>
    <m/>
    <m/>
    <m/>
    <m/>
    <m/>
    <x v="0"/>
    <x v="0"/>
    <x v="0"/>
  </r>
  <r>
    <x v="0"/>
    <x v="0"/>
    <x v="0"/>
    <s v="AC.BA0840"/>
    <s v="CE19_BA0840"/>
    <x v="0"/>
    <x v="0"/>
    <x v="0"/>
    <n v="33789173.18"/>
    <m/>
    <m/>
    <m/>
    <m/>
    <m/>
    <m/>
    <m/>
    <m/>
    <m/>
    <m/>
    <m/>
    <m/>
    <m/>
    <x v="0"/>
    <x v="0"/>
    <x v="0"/>
  </r>
  <r>
    <x v="0"/>
    <x v="0"/>
    <x v="0"/>
    <s v="AC.BA0920"/>
    <s v="CE19_BA09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950"/>
    <s v="CE19_BA0950"/>
    <x v="0"/>
    <x v="0"/>
    <x v="0"/>
    <n v="161982"/>
    <m/>
    <m/>
    <m/>
    <m/>
    <m/>
    <m/>
    <m/>
    <m/>
    <m/>
    <m/>
    <m/>
    <m/>
    <m/>
    <x v="0"/>
    <x v="0"/>
    <x v="0"/>
  </r>
  <r>
    <x v="0"/>
    <x v="0"/>
    <x v="0"/>
    <s v="AC.BA0990"/>
    <s v="CE19_BA0990"/>
    <x v="0"/>
    <x v="0"/>
    <x v="0"/>
    <n v="5096452.22"/>
    <m/>
    <m/>
    <m/>
    <m/>
    <m/>
    <m/>
    <m/>
    <m/>
    <m/>
    <m/>
    <m/>
    <m/>
    <m/>
    <x v="0"/>
    <x v="0"/>
    <x v="0"/>
  </r>
  <r>
    <x v="0"/>
    <x v="0"/>
    <x v="0"/>
    <s v="AC.BA1060"/>
    <s v="CE19_BA1060"/>
    <x v="0"/>
    <x v="0"/>
    <x v="0"/>
    <n v="112562.79"/>
    <m/>
    <m/>
    <m/>
    <m/>
    <m/>
    <m/>
    <m/>
    <m/>
    <m/>
    <m/>
    <m/>
    <m/>
    <m/>
    <x v="0"/>
    <x v="0"/>
    <x v="0"/>
  </r>
  <r>
    <x v="0"/>
    <x v="0"/>
    <x v="0"/>
    <s v="AC.BA1100"/>
    <s v="CE19_BA11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30"/>
    <s v="CE19_BA1130"/>
    <x v="0"/>
    <x v="0"/>
    <x v="0"/>
    <n v="2248499.36"/>
    <m/>
    <m/>
    <m/>
    <m/>
    <m/>
    <m/>
    <m/>
    <m/>
    <m/>
    <m/>
    <m/>
    <m/>
    <m/>
    <x v="0"/>
    <x v="0"/>
    <x v="0"/>
  </r>
  <r>
    <x v="0"/>
    <x v="0"/>
    <x v="0"/>
    <s v="AC.BA1190"/>
    <s v="CE19_BA1190"/>
    <x v="0"/>
    <x v="0"/>
    <x v="0"/>
    <n v="180000"/>
    <m/>
    <m/>
    <m/>
    <m/>
    <m/>
    <m/>
    <m/>
    <m/>
    <m/>
    <m/>
    <m/>
    <m/>
    <m/>
    <x v="0"/>
    <x v="0"/>
    <x v="0"/>
  </r>
  <r>
    <x v="0"/>
    <x v="0"/>
    <x v="0"/>
    <s v="AC.EA0540"/>
    <s v="CE19_EA05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390"/>
    <s v="CE19_EA03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3"/>
    <s v="31006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520"/>
    <s v="CE19_BA25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70"/>
    <s v="CE19_BA26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75"/>
    <s v="CE19_BA26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78"/>
    <s v="CE19_BA267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683"/>
    <s v="CE19_BA26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50"/>
    <s v="CE19_BA27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50"/>
    <s v="CE19_BA2850"/>
    <x v="0"/>
    <x v="0"/>
    <x v="0"/>
    <n v="113096"/>
    <m/>
    <m/>
    <m/>
    <m/>
    <m/>
    <m/>
    <m/>
    <m/>
    <m/>
    <m/>
    <m/>
    <m/>
    <m/>
    <x v="0"/>
    <x v="0"/>
    <x v="0"/>
  </r>
  <r>
    <x v="0"/>
    <x v="0"/>
    <x v="0"/>
    <s v="AC.BA2880"/>
    <s v="CE19_BA2880"/>
    <x v="0"/>
    <x v="0"/>
    <x v="0"/>
    <n v="1974798"/>
    <m/>
    <m/>
    <m/>
    <m/>
    <m/>
    <m/>
    <m/>
    <m/>
    <m/>
    <m/>
    <m/>
    <m/>
    <m/>
    <x v="0"/>
    <x v="0"/>
    <x v="0"/>
  </r>
  <r>
    <x v="0"/>
    <x v="0"/>
    <x v="0"/>
    <s v="AC.BA2883"/>
    <s v="CE19_BA28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750"/>
    <s v="CE19_AA0750"/>
    <x v="0"/>
    <x v="0"/>
    <x v="0"/>
    <n v="3628779.43"/>
    <m/>
    <m/>
    <m/>
    <m/>
    <m/>
    <m/>
    <m/>
    <m/>
    <m/>
    <m/>
    <m/>
    <m/>
    <m/>
    <x v="0"/>
    <x v="0"/>
    <x v="0"/>
  </r>
  <r>
    <x v="0"/>
    <x v="0"/>
    <x v="0"/>
    <s v="AC.CA0010"/>
    <s v="CE19_CA00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150"/>
    <s v="CE19_CA01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0"/>
    <s v="31009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5"/>
    <s v="31007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39"/>
    <s v="31008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8"/>
    <s v="31016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2"/>
    <s v="3101002"/>
    <x v="0"/>
    <x v="0"/>
    <x v="0"/>
    <n v="156631"/>
    <m/>
    <m/>
    <m/>
    <m/>
    <m/>
    <m/>
    <m/>
    <m/>
    <m/>
    <m/>
    <m/>
    <m/>
    <m/>
    <x v="0"/>
    <x v="0"/>
    <x v="0"/>
  </r>
  <r>
    <x v="0"/>
    <x v="0"/>
    <x v="0"/>
    <s v="AC.3101636"/>
    <s v="31016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5"/>
    <s v="46002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30"/>
    <s v="CE19_BA2330"/>
    <x v="0"/>
    <x v="0"/>
    <x v="0"/>
    <n v="116122.91"/>
    <m/>
    <m/>
    <m/>
    <m/>
    <m/>
    <m/>
    <m/>
    <m/>
    <m/>
    <m/>
    <m/>
    <m/>
    <m/>
    <x v="0"/>
    <x v="0"/>
    <x v="0"/>
  </r>
  <r>
    <x v="0"/>
    <x v="0"/>
    <x v="0"/>
    <s v="AC.ZZ9999"/>
    <s v="CE19_ZZ9999"/>
    <x v="0"/>
    <x v="0"/>
    <x v="0"/>
    <n v="-57959138.130000003"/>
    <m/>
    <m/>
    <m/>
    <m/>
    <m/>
    <m/>
    <m/>
    <m/>
    <m/>
    <m/>
    <m/>
    <m/>
    <m/>
    <x v="0"/>
    <x v="0"/>
    <x v="0"/>
  </r>
  <r>
    <x v="0"/>
    <x v="0"/>
    <x v="0"/>
    <s v="AC.YA0060"/>
    <s v="CE19_YA0060"/>
    <x v="0"/>
    <x v="0"/>
    <x v="0"/>
    <n v="276000"/>
    <m/>
    <m/>
    <m/>
    <m/>
    <m/>
    <m/>
    <m/>
    <m/>
    <m/>
    <m/>
    <m/>
    <m/>
    <m/>
    <x v="0"/>
    <x v="0"/>
    <x v="0"/>
  </r>
  <r>
    <x v="0"/>
    <x v="0"/>
    <x v="0"/>
    <s v="AC.BA2460"/>
    <s v="CE19_BA2460"/>
    <x v="0"/>
    <x v="0"/>
    <x v="0"/>
    <n v="9552470.1799999997"/>
    <m/>
    <m/>
    <m/>
    <m/>
    <m/>
    <m/>
    <m/>
    <m/>
    <m/>
    <m/>
    <m/>
    <m/>
    <m/>
    <x v="0"/>
    <x v="0"/>
    <x v="0"/>
  </r>
  <r>
    <x v="0"/>
    <x v="0"/>
    <x v="0"/>
    <s v="AC.3100836"/>
    <s v="31008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1"/>
    <s v="4500211"/>
    <x v="0"/>
    <x v="0"/>
    <x v="0"/>
    <n v="1341220.8999999999"/>
    <m/>
    <m/>
    <m/>
    <m/>
    <m/>
    <m/>
    <m/>
    <m/>
    <m/>
    <m/>
    <m/>
    <m/>
    <m/>
    <x v="0"/>
    <x v="0"/>
    <x v="0"/>
  </r>
  <r>
    <x v="0"/>
    <x v="0"/>
    <x v="0"/>
    <s v="AC.4501329"/>
    <s v="45013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6"/>
    <s v="4860106"/>
    <x v="0"/>
    <x v="0"/>
    <x v="0"/>
    <n v="34376.21"/>
    <m/>
    <m/>
    <m/>
    <m/>
    <m/>
    <m/>
    <m/>
    <m/>
    <m/>
    <m/>
    <m/>
    <m/>
    <m/>
    <x v="0"/>
    <x v="0"/>
    <x v="0"/>
  </r>
  <r>
    <x v="0"/>
    <x v="0"/>
    <x v="0"/>
    <s v="AC.4500209"/>
    <s v="45002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8"/>
    <s v="31009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6"/>
    <s v="31007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8"/>
    <s v="31008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2"/>
    <s v="45003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4"/>
    <s v="31016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6"/>
    <s v="3101806"/>
    <x v="0"/>
    <x v="0"/>
    <x v="0"/>
    <n v="1438000"/>
    <m/>
    <m/>
    <m/>
    <m/>
    <m/>
    <m/>
    <m/>
    <m/>
    <m/>
    <m/>
    <m/>
    <m/>
    <m/>
    <x v="0"/>
    <x v="0"/>
    <x v="0"/>
  </r>
  <r>
    <x v="0"/>
    <x v="0"/>
    <x v="0"/>
    <s v="AC.3100427"/>
    <s v="31004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09"/>
    <s v="3101309"/>
    <x v="0"/>
    <x v="0"/>
    <x v="0"/>
    <n v="150361.35999999999"/>
    <m/>
    <m/>
    <m/>
    <m/>
    <m/>
    <m/>
    <m/>
    <m/>
    <m/>
    <m/>
    <m/>
    <m/>
    <m/>
    <x v="0"/>
    <x v="0"/>
    <x v="0"/>
  </r>
  <r>
    <x v="0"/>
    <x v="0"/>
    <x v="0"/>
    <s v="AC.3101108"/>
    <s v="3101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9"/>
    <s v="3100509"/>
    <x v="0"/>
    <x v="0"/>
    <x v="0"/>
    <n v="1220000"/>
    <m/>
    <m/>
    <m/>
    <m/>
    <m/>
    <m/>
    <m/>
    <m/>
    <m/>
    <m/>
    <m/>
    <m/>
    <m/>
    <x v="0"/>
    <x v="0"/>
    <x v="0"/>
  </r>
  <r>
    <x v="0"/>
    <x v="0"/>
    <x v="0"/>
    <s v="AC.EA0420"/>
    <s v="CE19_EA04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520"/>
    <s v="CE19_EA05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770"/>
    <s v="CE19_BA07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810"/>
    <s v="CE19_BA0810"/>
    <x v="0"/>
    <x v="0"/>
    <x v="0"/>
    <n v="21825463.449999999"/>
    <m/>
    <m/>
    <m/>
    <m/>
    <m/>
    <m/>
    <m/>
    <m/>
    <m/>
    <m/>
    <m/>
    <m/>
    <m/>
    <x v="0"/>
    <x v="0"/>
    <x v="0"/>
  </r>
  <r>
    <x v="0"/>
    <x v="0"/>
    <x v="0"/>
    <s v="AC.BA0820"/>
    <s v="CE19_BA08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50"/>
    <s v="CE19_AA05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70"/>
    <s v="CE19_AA0570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AA0602"/>
    <s v="CE19_AA06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050"/>
    <s v="CE19_BA0050"/>
    <x v="0"/>
    <x v="0"/>
    <x v="0"/>
    <n v="800000"/>
    <m/>
    <m/>
    <m/>
    <m/>
    <m/>
    <m/>
    <m/>
    <m/>
    <m/>
    <m/>
    <m/>
    <m/>
    <m/>
    <x v="0"/>
    <x v="0"/>
    <x v="0"/>
  </r>
  <r>
    <x v="0"/>
    <x v="0"/>
    <x v="0"/>
    <s v="AC.BA0051"/>
    <s v="CE19_BA0051"/>
    <x v="0"/>
    <x v="0"/>
    <x v="0"/>
    <n v="1255000"/>
    <m/>
    <m/>
    <m/>
    <m/>
    <m/>
    <m/>
    <m/>
    <m/>
    <m/>
    <m/>
    <m/>
    <m/>
    <m/>
    <x v="0"/>
    <x v="0"/>
    <x v="0"/>
  </r>
  <r>
    <x v="0"/>
    <x v="0"/>
    <x v="0"/>
    <s v="AC.BA0080"/>
    <s v="CE19_BA0080"/>
    <x v="0"/>
    <x v="0"/>
    <x v="0"/>
    <n v="1102.5"/>
    <m/>
    <m/>
    <m/>
    <m/>
    <m/>
    <m/>
    <m/>
    <m/>
    <m/>
    <m/>
    <m/>
    <m/>
    <m/>
    <x v="0"/>
    <x v="0"/>
    <x v="0"/>
  </r>
  <r>
    <x v="0"/>
    <x v="0"/>
    <x v="0"/>
    <s v="AC.BA1151"/>
    <s v="CE19_BA11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400"/>
    <s v="CE19_BA1400"/>
    <x v="0"/>
    <x v="0"/>
    <x v="0"/>
    <n v="27439.14"/>
    <m/>
    <m/>
    <m/>
    <m/>
    <m/>
    <m/>
    <m/>
    <m/>
    <m/>
    <m/>
    <m/>
    <m/>
    <m/>
    <x v="0"/>
    <x v="0"/>
    <x v="0"/>
  </r>
  <r>
    <x v="0"/>
    <x v="0"/>
    <x v="0"/>
    <s v="AC.BA1430"/>
    <s v="CE19_BA1430"/>
    <x v="0"/>
    <x v="0"/>
    <x v="0"/>
    <n v="180000"/>
    <m/>
    <m/>
    <m/>
    <m/>
    <m/>
    <m/>
    <m/>
    <m/>
    <m/>
    <m/>
    <m/>
    <m/>
    <m/>
    <x v="0"/>
    <x v="0"/>
    <x v="0"/>
  </r>
  <r>
    <x v="0"/>
    <x v="0"/>
    <x v="0"/>
    <s v="AC.BA1470"/>
    <s v="CE19_BA14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601"/>
    <s v="CE19_BA1601"/>
    <x v="0"/>
    <x v="0"/>
    <x v="0"/>
    <n v="1490000"/>
    <m/>
    <m/>
    <m/>
    <m/>
    <m/>
    <m/>
    <m/>
    <m/>
    <m/>
    <m/>
    <m/>
    <m/>
    <m/>
    <x v="0"/>
    <x v="0"/>
    <x v="0"/>
  </r>
  <r>
    <x v="0"/>
    <x v="0"/>
    <x v="0"/>
    <s v="AC.BA1790"/>
    <s v="CE19_BA1790"/>
    <x v="0"/>
    <x v="0"/>
    <x v="0"/>
    <n v="150700"/>
    <m/>
    <m/>
    <m/>
    <m/>
    <m/>
    <m/>
    <m/>
    <m/>
    <m/>
    <m/>
    <m/>
    <m/>
    <m/>
    <x v="0"/>
    <x v="0"/>
    <x v="0"/>
  </r>
  <r>
    <x v="0"/>
    <x v="0"/>
    <x v="0"/>
    <s v="AC.BA1810"/>
    <s v="CE19_BA18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820"/>
    <s v="CE19_BA1820"/>
    <x v="0"/>
    <x v="0"/>
    <x v="0"/>
    <n v="284000"/>
    <m/>
    <m/>
    <m/>
    <m/>
    <m/>
    <m/>
    <m/>
    <m/>
    <m/>
    <m/>
    <m/>
    <m/>
    <m/>
    <x v="0"/>
    <x v="0"/>
    <x v="0"/>
  </r>
  <r>
    <x v="0"/>
    <x v="0"/>
    <x v="0"/>
    <s v="AC.BA1850"/>
    <s v="CE19_BA18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23"/>
    <s v="31004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5"/>
    <s v="3250405"/>
    <x v="0"/>
    <x v="0"/>
    <x v="0"/>
    <n v="172500"/>
    <m/>
    <m/>
    <m/>
    <m/>
    <m/>
    <m/>
    <m/>
    <m/>
    <m/>
    <m/>
    <m/>
    <m/>
    <m/>
    <x v="0"/>
    <x v="0"/>
    <x v="0"/>
  </r>
  <r>
    <x v="0"/>
    <x v="0"/>
    <x v="0"/>
    <s v="AC.4510103"/>
    <s v="451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0"/>
    <s v="3100120"/>
    <x v="0"/>
    <x v="0"/>
    <x v="0"/>
    <n v="6500000"/>
    <m/>
    <m/>
    <m/>
    <m/>
    <m/>
    <m/>
    <m/>
    <m/>
    <m/>
    <m/>
    <m/>
    <m/>
    <m/>
    <x v="0"/>
    <x v="0"/>
    <x v="0"/>
  </r>
  <r>
    <x v="0"/>
    <x v="0"/>
    <x v="0"/>
    <s v="AC.3100499"/>
    <s v="310049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8"/>
    <s v="45001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8"/>
    <s v="3300108"/>
    <x v="0"/>
    <x v="0"/>
    <x v="0"/>
    <n v="276000"/>
    <m/>
    <m/>
    <m/>
    <m/>
    <m/>
    <m/>
    <m/>
    <m/>
    <m/>
    <m/>
    <m/>
    <m/>
    <m/>
    <x v="0"/>
    <x v="0"/>
    <x v="0"/>
  </r>
  <r>
    <x v="0"/>
    <x v="0"/>
    <x v="0"/>
    <s v="AC.4500142"/>
    <s v="45001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6"/>
    <s v="47003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0"/>
    <s v="4700310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3102124"/>
    <s v="31021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9"/>
    <s v="47003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0"/>
    <s v="45001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20"/>
    <s v="3100620"/>
    <x v="0"/>
    <x v="0"/>
    <x v="0"/>
    <n v="27649424.800000001"/>
    <m/>
    <m/>
    <m/>
    <m/>
    <m/>
    <m/>
    <m/>
    <m/>
    <m/>
    <m/>
    <m/>
    <m/>
    <m/>
    <x v="0"/>
    <x v="0"/>
    <x v="0"/>
  </r>
  <r>
    <x v="0"/>
    <x v="0"/>
    <x v="0"/>
    <s v="AC.3102121"/>
    <s v="31021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5"/>
    <s v="31003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350"/>
    <s v="48003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00101"/>
    <s v="320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601"/>
    <s v="4500601"/>
    <x v="0"/>
    <x v="0"/>
    <x v="0"/>
    <n v="83748.83"/>
    <m/>
    <m/>
    <m/>
    <m/>
    <m/>
    <m/>
    <m/>
    <m/>
    <m/>
    <m/>
    <m/>
    <m/>
    <m/>
    <x v="0"/>
    <x v="0"/>
    <x v="0"/>
  </r>
  <r>
    <x v="0"/>
    <x v="0"/>
    <x v="0"/>
    <s v="AC.3102112"/>
    <s v="31021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9"/>
    <s v="3100169"/>
    <x v="0"/>
    <x v="0"/>
    <x v="0"/>
    <n v="110225"/>
    <m/>
    <m/>
    <m/>
    <m/>
    <m/>
    <m/>
    <m/>
    <m/>
    <m/>
    <m/>
    <m/>
    <m/>
    <m/>
    <x v="0"/>
    <x v="0"/>
    <x v="0"/>
  </r>
  <r>
    <x v="0"/>
    <x v="0"/>
    <x v="0"/>
    <s v="AC.3101070"/>
    <s v="3101070"/>
    <x v="0"/>
    <x v="0"/>
    <x v="0"/>
    <n v="196000"/>
    <m/>
    <m/>
    <m/>
    <m/>
    <m/>
    <m/>
    <m/>
    <m/>
    <m/>
    <m/>
    <m/>
    <m/>
    <m/>
    <x v="0"/>
    <x v="0"/>
    <x v="0"/>
  </r>
  <r>
    <x v="0"/>
    <x v="0"/>
    <x v="0"/>
    <s v="AC.3100153"/>
    <s v="3100153"/>
    <x v="0"/>
    <x v="0"/>
    <x v="0"/>
    <n v="1102.5"/>
    <m/>
    <m/>
    <m/>
    <m/>
    <m/>
    <m/>
    <m/>
    <m/>
    <m/>
    <m/>
    <m/>
    <m/>
    <m/>
    <x v="0"/>
    <x v="0"/>
    <x v="0"/>
  </r>
  <r>
    <x v="0"/>
    <x v="0"/>
    <x v="0"/>
    <s v="AC.4700311"/>
    <s v="4700311"/>
    <x v="0"/>
    <x v="0"/>
    <x v="0"/>
    <n v="250000"/>
    <m/>
    <m/>
    <m/>
    <m/>
    <m/>
    <m/>
    <m/>
    <m/>
    <m/>
    <m/>
    <m/>
    <m/>
    <m/>
    <x v="0"/>
    <x v="0"/>
    <x v="0"/>
  </r>
  <r>
    <x v="0"/>
    <x v="0"/>
    <x v="0"/>
    <s v="AC.4700401"/>
    <s v="47004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13"/>
    <s v="3100513"/>
    <x v="0"/>
    <x v="0"/>
    <x v="0"/>
    <n v="98487.32"/>
    <m/>
    <m/>
    <m/>
    <m/>
    <m/>
    <m/>
    <m/>
    <m/>
    <m/>
    <m/>
    <m/>
    <m/>
    <m/>
    <x v="0"/>
    <x v="0"/>
    <x v="0"/>
  </r>
  <r>
    <x v="0"/>
    <x v="0"/>
    <x v="0"/>
    <s v="AC.3101862"/>
    <s v="3101862"/>
    <x v="0"/>
    <x v="0"/>
    <x v="0"/>
    <n v="26800"/>
    <m/>
    <m/>
    <m/>
    <m/>
    <m/>
    <m/>
    <m/>
    <m/>
    <m/>
    <m/>
    <m/>
    <m/>
    <m/>
    <x v="0"/>
    <x v="0"/>
    <x v="0"/>
  </r>
  <r>
    <x v="0"/>
    <x v="0"/>
    <x v="0"/>
    <s v="AC.4501201"/>
    <s v="4501201"/>
    <x v="0"/>
    <x v="0"/>
    <x v="0"/>
    <n v="1759778.7"/>
    <m/>
    <m/>
    <m/>
    <m/>
    <m/>
    <m/>
    <m/>
    <m/>
    <m/>
    <m/>
    <m/>
    <m/>
    <m/>
    <x v="0"/>
    <x v="0"/>
    <x v="0"/>
  </r>
  <r>
    <x v="0"/>
    <x v="0"/>
    <x v="0"/>
    <s v="AC.4500272"/>
    <s v="45002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8"/>
    <s v="31009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5"/>
    <s v="4500315"/>
    <x v="0"/>
    <x v="0"/>
    <x v="0"/>
    <n v="196053.43"/>
    <m/>
    <m/>
    <m/>
    <m/>
    <m/>
    <m/>
    <m/>
    <m/>
    <m/>
    <m/>
    <m/>
    <m/>
    <m/>
    <x v="0"/>
    <x v="0"/>
    <x v="0"/>
  </r>
  <r>
    <x v="0"/>
    <x v="0"/>
    <x v="0"/>
    <s v="AC.3101634"/>
    <s v="3101634"/>
    <x v="0"/>
    <x v="0"/>
    <x v="0"/>
    <n v="9000"/>
    <m/>
    <m/>
    <m/>
    <m/>
    <m/>
    <m/>
    <m/>
    <m/>
    <m/>
    <m/>
    <m/>
    <m/>
    <m/>
    <x v="0"/>
    <x v="0"/>
    <x v="0"/>
  </r>
  <r>
    <x v="0"/>
    <x v="0"/>
    <x v="0"/>
    <s v="AC.3101214"/>
    <s v="3101214"/>
    <x v="0"/>
    <x v="0"/>
    <x v="0"/>
    <n v="18776.27"/>
    <m/>
    <m/>
    <m/>
    <m/>
    <m/>
    <m/>
    <m/>
    <m/>
    <m/>
    <m/>
    <m/>
    <m/>
    <m/>
    <x v="0"/>
    <x v="0"/>
    <x v="0"/>
  </r>
  <r>
    <x v="0"/>
    <x v="0"/>
    <x v="0"/>
    <s v="AC.4550145"/>
    <s v="45501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1"/>
    <s v="45502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3"/>
    <s v="31003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01502"/>
    <s v="35015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80"/>
    <s v="31016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15"/>
    <s v="3100615"/>
    <x v="0"/>
    <x v="0"/>
    <x v="0"/>
    <n v="66971.72"/>
    <m/>
    <m/>
    <m/>
    <m/>
    <m/>
    <m/>
    <m/>
    <m/>
    <m/>
    <m/>
    <m/>
    <m/>
    <m/>
    <x v="0"/>
    <x v="0"/>
    <x v="0"/>
  </r>
  <r>
    <x v="0"/>
    <x v="0"/>
    <x v="0"/>
    <s v="AC.3100433"/>
    <s v="31004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9"/>
    <s v="485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7"/>
    <s v="310047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4"/>
    <s v="3102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56"/>
    <s v="3100256"/>
    <x v="0"/>
    <x v="0"/>
    <x v="0"/>
    <n v="55000"/>
    <m/>
    <m/>
    <m/>
    <m/>
    <m/>
    <m/>
    <m/>
    <m/>
    <m/>
    <m/>
    <m/>
    <m/>
    <m/>
    <x v="0"/>
    <x v="0"/>
    <x v="0"/>
  </r>
  <r>
    <x v="0"/>
    <x v="0"/>
    <x v="0"/>
    <s v="AC.3100662"/>
    <s v="3100662"/>
    <x v="0"/>
    <x v="0"/>
    <x v="0"/>
    <n v="547323.12"/>
    <m/>
    <m/>
    <m/>
    <m/>
    <m/>
    <m/>
    <m/>
    <m/>
    <m/>
    <m/>
    <m/>
    <m/>
    <m/>
    <x v="0"/>
    <x v="0"/>
    <x v="0"/>
  </r>
  <r>
    <x v="0"/>
    <x v="0"/>
    <x v="0"/>
    <s v="AC.3100652"/>
    <s v="310065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240"/>
    <s v="CE19_BA12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10"/>
    <s v="CE19_BA0510"/>
    <x v="0"/>
    <x v="0"/>
    <x v="0"/>
    <n v="361166.17"/>
    <m/>
    <m/>
    <m/>
    <m/>
    <m/>
    <m/>
    <m/>
    <m/>
    <m/>
    <m/>
    <m/>
    <m/>
    <m/>
    <x v="0"/>
    <x v="0"/>
    <x v="0"/>
  </r>
  <r>
    <x v="0"/>
    <x v="0"/>
    <x v="0"/>
    <s v="AC.BA0541"/>
    <s v="CE19_BA05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60"/>
    <s v="CE19_BA0560"/>
    <x v="0"/>
    <x v="0"/>
    <x v="0"/>
    <n v="3434514.33"/>
    <m/>
    <m/>
    <m/>
    <m/>
    <m/>
    <m/>
    <m/>
    <m/>
    <m/>
    <m/>
    <m/>
    <m/>
    <m/>
    <x v="0"/>
    <x v="0"/>
    <x v="0"/>
  </r>
  <r>
    <x v="0"/>
    <x v="0"/>
    <x v="0"/>
    <s v="AC.BA0580"/>
    <s v="CE19_BA0580"/>
    <x v="0"/>
    <x v="0"/>
    <x v="0"/>
    <n v="9470935.3800000008"/>
    <m/>
    <m/>
    <m/>
    <m/>
    <m/>
    <m/>
    <m/>
    <m/>
    <m/>
    <m/>
    <m/>
    <m/>
    <m/>
    <x v="0"/>
    <x v="0"/>
    <x v="0"/>
  </r>
  <r>
    <x v="0"/>
    <x v="0"/>
    <x v="0"/>
    <s v="AC.BA0650"/>
    <s v="CE19_BA06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80"/>
    <s v="CE19_BA0680"/>
    <x v="0"/>
    <x v="0"/>
    <x v="0"/>
    <n v="5969341.9900000002"/>
    <m/>
    <m/>
    <m/>
    <m/>
    <m/>
    <m/>
    <m/>
    <m/>
    <m/>
    <m/>
    <m/>
    <m/>
    <m/>
    <x v="0"/>
    <x v="0"/>
    <x v="0"/>
  </r>
  <r>
    <x v="0"/>
    <x v="0"/>
    <x v="0"/>
    <s v="AC.BA0760"/>
    <s v="CE19_BA07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140"/>
    <s v="CE19_BA21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00"/>
    <s v="CE19_EA01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30"/>
    <s v="CE19_EA01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30"/>
    <s v="CE19_EA0230"/>
    <x v="0"/>
    <x v="0"/>
    <x v="0"/>
    <n v="200000"/>
    <m/>
    <m/>
    <m/>
    <m/>
    <m/>
    <m/>
    <m/>
    <m/>
    <m/>
    <m/>
    <m/>
    <m/>
    <m/>
    <x v="0"/>
    <x v="0"/>
    <x v="0"/>
  </r>
  <r>
    <x v="0"/>
    <x v="0"/>
    <x v="0"/>
    <s v="AC.EA0340"/>
    <s v="CE19_EA0340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EA0410"/>
    <s v="CE19_EA04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440"/>
    <s v="CE19_EA0440"/>
    <x v="0"/>
    <x v="0"/>
    <x v="0"/>
    <n v="130000"/>
    <m/>
    <m/>
    <m/>
    <m/>
    <m/>
    <m/>
    <m/>
    <m/>
    <m/>
    <m/>
    <m/>
    <m/>
    <m/>
    <x v="0"/>
    <x v="0"/>
    <x v="0"/>
  </r>
  <r>
    <x v="0"/>
    <x v="0"/>
    <x v="0"/>
    <s v="AC.EA0500"/>
    <s v="CE19_EA05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790"/>
    <s v="CE19_BA0790"/>
    <x v="0"/>
    <x v="0"/>
    <x v="0"/>
    <n v="1439350"/>
    <m/>
    <m/>
    <m/>
    <m/>
    <m/>
    <m/>
    <m/>
    <m/>
    <m/>
    <m/>
    <m/>
    <m/>
    <m/>
    <x v="0"/>
    <x v="0"/>
    <x v="0"/>
  </r>
  <r>
    <x v="0"/>
    <x v="0"/>
    <x v="0"/>
    <s v="AC.BA0830"/>
    <s v="CE19_BA0830"/>
    <x v="0"/>
    <x v="0"/>
    <x v="0"/>
    <n v="15097566.449999999"/>
    <m/>
    <m/>
    <m/>
    <m/>
    <m/>
    <m/>
    <m/>
    <m/>
    <m/>
    <m/>
    <m/>
    <m/>
    <m/>
    <x v="0"/>
    <x v="0"/>
    <x v="0"/>
  </r>
  <r>
    <x v="0"/>
    <x v="0"/>
    <x v="0"/>
    <s v="AC.AA0541"/>
    <s v="CE19_AA05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60"/>
    <s v="CE19_AA05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600"/>
    <s v="CE19_AA06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900"/>
    <s v="CE19_AA09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040"/>
    <s v="CE19_BA0040"/>
    <x v="0"/>
    <x v="0"/>
    <x v="0"/>
    <n v="6511000"/>
    <m/>
    <m/>
    <m/>
    <m/>
    <m/>
    <m/>
    <m/>
    <m/>
    <m/>
    <m/>
    <m/>
    <m/>
    <m/>
    <x v="0"/>
    <x v="0"/>
    <x v="0"/>
  </r>
  <r>
    <x v="0"/>
    <x v="0"/>
    <x v="0"/>
    <s v="AC.BA0060"/>
    <s v="CE19_BA00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870"/>
    <s v="CE19_BA0870"/>
    <x v="0"/>
    <x v="0"/>
    <x v="0"/>
    <n v="5500000"/>
    <m/>
    <m/>
    <m/>
    <m/>
    <m/>
    <m/>
    <m/>
    <m/>
    <m/>
    <m/>
    <m/>
    <m/>
    <m/>
    <x v="0"/>
    <x v="0"/>
    <x v="0"/>
  </r>
  <r>
    <x v="0"/>
    <x v="0"/>
    <x v="0"/>
    <s v="AC.BA1410"/>
    <s v="CE19_BA14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440"/>
    <s v="CE19_BA1440"/>
    <x v="0"/>
    <x v="0"/>
    <x v="0"/>
    <n v="3256438.64"/>
    <m/>
    <m/>
    <m/>
    <m/>
    <m/>
    <m/>
    <m/>
    <m/>
    <m/>
    <m/>
    <m/>
    <m/>
    <m/>
    <x v="0"/>
    <x v="0"/>
    <x v="0"/>
  </r>
  <r>
    <x v="0"/>
    <x v="0"/>
    <x v="0"/>
    <s v="AC.BA1480"/>
    <s v="CE19_BA14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690"/>
    <s v="CE19_BA1690"/>
    <x v="0"/>
    <x v="0"/>
    <x v="0"/>
    <n v="881005.25"/>
    <m/>
    <m/>
    <m/>
    <m/>
    <m/>
    <m/>
    <m/>
    <m/>
    <m/>
    <m/>
    <m/>
    <m/>
    <m/>
    <x v="0"/>
    <x v="0"/>
    <x v="0"/>
  </r>
  <r>
    <x v="0"/>
    <x v="0"/>
    <x v="0"/>
    <s v="AC.BA1730"/>
    <s v="CE19_BA17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800"/>
    <s v="CE19_BA18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830"/>
    <s v="CE19_BA1830"/>
    <x v="0"/>
    <x v="0"/>
    <x v="0"/>
    <n v="29400"/>
    <m/>
    <m/>
    <m/>
    <m/>
    <m/>
    <m/>
    <m/>
    <m/>
    <m/>
    <m/>
    <m/>
    <m/>
    <m/>
    <x v="0"/>
    <x v="0"/>
    <x v="0"/>
  </r>
  <r>
    <x v="0"/>
    <x v="0"/>
    <x v="0"/>
    <s v="AC.BA1860"/>
    <s v="CE19_BA18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100"/>
    <s v="CE19_BA0100"/>
    <x v="0"/>
    <x v="0"/>
    <x v="0"/>
    <n v="197800"/>
    <m/>
    <m/>
    <m/>
    <m/>
    <m/>
    <m/>
    <m/>
    <m/>
    <m/>
    <m/>
    <m/>
    <m/>
    <m/>
    <x v="0"/>
    <x v="0"/>
    <x v="0"/>
  </r>
  <r>
    <x v="0"/>
    <x v="0"/>
    <x v="0"/>
    <s v="AC.BA0304"/>
    <s v="CE19_BA0304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BA0307"/>
    <s v="CE19_BA03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20"/>
    <s v="CE19_AA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50"/>
    <s v="CE19_AA0150"/>
    <x v="0"/>
    <x v="0"/>
    <x v="0"/>
    <n v="26228.63"/>
    <m/>
    <m/>
    <m/>
    <m/>
    <m/>
    <m/>
    <m/>
    <m/>
    <m/>
    <m/>
    <m/>
    <m/>
    <m/>
    <x v="0"/>
    <x v="0"/>
    <x v="0"/>
  </r>
  <r>
    <x v="0"/>
    <x v="0"/>
    <x v="0"/>
    <s v="AC.AA0171"/>
    <s v="CE19_AA01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61"/>
    <s v="CE19_AA03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90"/>
    <s v="CE19_AA0390"/>
    <x v="0"/>
    <x v="0"/>
    <x v="0"/>
    <n v="27951"/>
    <m/>
    <m/>
    <m/>
    <m/>
    <m/>
    <m/>
    <m/>
    <m/>
    <m/>
    <m/>
    <m/>
    <m/>
    <m/>
    <x v="0"/>
    <x v="0"/>
    <x v="0"/>
  </r>
  <r>
    <x v="0"/>
    <x v="0"/>
    <x v="0"/>
    <s v="AC.AA0420"/>
    <s v="CE19_AA04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470"/>
    <s v="CE19_BA2470"/>
    <x v="0"/>
    <x v="0"/>
    <x v="0"/>
    <n v="9552470.1799999997"/>
    <m/>
    <m/>
    <m/>
    <m/>
    <m/>
    <m/>
    <m/>
    <m/>
    <m/>
    <m/>
    <m/>
    <m/>
    <m/>
    <x v="0"/>
    <x v="0"/>
    <x v="0"/>
  </r>
  <r>
    <x v="0"/>
    <x v="0"/>
    <x v="0"/>
    <s v="AC.EA0060"/>
    <s v="CE19_EA00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470"/>
    <s v="CE19_EA04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35"/>
    <s v="CE19_AA0035"/>
    <x v="0"/>
    <x v="0"/>
    <x v="0"/>
    <n v="2500000"/>
    <m/>
    <m/>
    <m/>
    <m/>
    <m/>
    <m/>
    <m/>
    <m/>
    <m/>
    <m/>
    <m/>
    <m/>
    <m/>
    <x v="0"/>
    <x v="0"/>
    <x v="0"/>
  </r>
  <r>
    <x v="0"/>
    <x v="0"/>
    <x v="0"/>
    <s v="AC.BA0061"/>
    <s v="CE19_BA00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430"/>
    <s v="CE19_BA0430"/>
    <x v="0"/>
    <x v="0"/>
    <x v="0"/>
    <n v="15690000"/>
    <m/>
    <m/>
    <m/>
    <m/>
    <m/>
    <m/>
    <m/>
    <m/>
    <m/>
    <m/>
    <m/>
    <m/>
    <m/>
    <x v="0"/>
    <x v="0"/>
    <x v="0"/>
  </r>
  <r>
    <x v="0"/>
    <x v="0"/>
    <x v="0"/>
    <s v="AC.BA0460"/>
    <s v="CE19_BA0460"/>
    <x v="0"/>
    <x v="0"/>
    <x v="0"/>
    <n v="830000"/>
    <m/>
    <m/>
    <m/>
    <m/>
    <m/>
    <m/>
    <m/>
    <m/>
    <m/>
    <m/>
    <m/>
    <m/>
    <m/>
    <x v="0"/>
    <x v="0"/>
    <x v="0"/>
  </r>
  <r>
    <x v="0"/>
    <x v="0"/>
    <x v="0"/>
    <s v="AC.BA0600"/>
    <s v="CE19_BA0600"/>
    <x v="0"/>
    <x v="0"/>
    <x v="0"/>
    <n v="4344188.9800000004"/>
    <m/>
    <m/>
    <m/>
    <m/>
    <m/>
    <m/>
    <m/>
    <m/>
    <m/>
    <m/>
    <m/>
    <m/>
    <m/>
    <x v="0"/>
    <x v="0"/>
    <x v="0"/>
  </r>
  <r>
    <x v="0"/>
    <x v="0"/>
    <x v="0"/>
    <s v="AC.BA0611"/>
    <s v="CE19_BA06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25"/>
    <s v="CE19_AA04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70"/>
    <s v="CE19_AA0470"/>
    <x v="0"/>
    <x v="0"/>
    <x v="0"/>
    <n v="445701"/>
    <m/>
    <m/>
    <m/>
    <m/>
    <m/>
    <m/>
    <m/>
    <m/>
    <m/>
    <m/>
    <m/>
    <m/>
    <m/>
    <x v="0"/>
    <x v="0"/>
    <x v="0"/>
  </r>
  <r>
    <x v="0"/>
    <x v="0"/>
    <x v="0"/>
    <s v="AC.AA0490"/>
    <s v="CE19_AA0490"/>
    <x v="0"/>
    <x v="0"/>
    <x v="0"/>
    <n v="276026.13"/>
    <m/>
    <m/>
    <m/>
    <m/>
    <m/>
    <m/>
    <m/>
    <m/>
    <m/>
    <m/>
    <m/>
    <m/>
    <m/>
    <x v="0"/>
    <x v="0"/>
    <x v="0"/>
  </r>
  <r>
    <x v="0"/>
    <x v="0"/>
    <x v="0"/>
    <s v="AC.BA1450"/>
    <s v="CE19_BA14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530"/>
    <s v="CE19_BA1530"/>
    <x v="0"/>
    <x v="0"/>
    <x v="0"/>
    <n v="14087451.5"/>
    <m/>
    <m/>
    <m/>
    <m/>
    <m/>
    <m/>
    <m/>
    <m/>
    <m/>
    <m/>
    <m/>
    <m/>
    <m/>
    <x v="0"/>
    <x v="0"/>
    <x v="0"/>
  </r>
  <r>
    <x v="0"/>
    <x v="0"/>
    <x v="0"/>
    <s v="AC.BA1542"/>
    <s v="CE19_BA15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600"/>
    <s v="CE19_BA1600"/>
    <x v="0"/>
    <x v="0"/>
    <x v="0"/>
    <n v="3035000"/>
    <m/>
    <m/>
    <m/>
    <m/>
    <m/>
    <m/>
    <m/>
    <m/>
    <m/>
    <m/>
    <m/>
    <m/>
    <m/>
    <x v="0"/>
    <x v="0"/>
    <x v="0"/>
  </r>
  <r>
    <x v="0"/>
    <x v="0"/>
    <x v="0"/>
    <s v="AC.BA1630"/>
    <s v="CE19_BA16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660"/>
    <s v="CE19_BA1660"/>
    <x v="0"/>
    <x v="0"/>
    <x v="0"/>
    <n v="2900000"/>
    <m/>
    <m/>
    <m/>
    <m/>
    <m/>
    <m/>
    <m/>
    <m/>
    <m/>
    <m/>
    <m/>
    <m/>
    <m/>
    <x v="0"/>
    <x v="0"/>
    <x v="0"/>
  </r>
  <r>
    <x v="0"/>
    <x v="0"/>
    <x v="0"/>
    <s v="AC.BA1780"/>
    <s v="CE19_BA1780"/>
    <x v="0"/>
    <x v="0"/>
    <x v="0"/>
    <n v="464100"/>
    <m/>
    <m/>
    <m/>
    <m/>
    <m/>
    <m/>
    <m/>
    <m/>
    <m/>
    <m/>
    <m/>
    <m/>
    <m/>
    <x v="0"/>
    <x v="0"/>
    <x v="0"/>
  </r>
  <r>
    <x v="0"/>
    <x v="0"/>
    <x v="0"/>
    <s v="AC.BA1900"/>
    <s v="CE19_BA1900"/>
    <x v="0"/>
    <x v="0"/>
    <x v="0"/>
    <n v="269353"/>
    <m/>
    <m/>
    <m/>
    <m/>
    <m/>
    <m/>
    <m/>
    <m/>
    <m/>
    <m/>
    <m/>
    <m/>
    <m/>
    <x v="0"/>
    <x v="0"/>
    <x v="0"/>
  </r>
  <r>
    <x v="0"/>
    <x v="0"/>
    <x v="0"/>
    <s v="AC.BA2200"/>
    <s v="CE19_BA2200"/>
    <x v="0"/>
    <x v="0"/>
    <x v="0"/>
    <n v="46963947.240000002"/>
    <m/>
    <m/>
    <m/>
    <m/>
    <m/>
    <m/>
    <m/>
    <m/>
    <m/>
    <m/>
    <m/>
    <m/>
    <m/>
    <x v="0"/>
    <x v="0"/>
    <x v="0"/>
  </r>
  <r>
    <x v="0"/>
    <x v="0"/>
    <x v="0"/>
    <s v="AC.BA2250"/>
    <s v="CE19_BA2250"/>
    <x v="0"/>
    <x v="0"/>
    <x v="0"/>
    <n v="496624.62"/>
    <m/>
    <m/>
    <m/>
    <m/>
    <m/>
    <m/>
    <m/>
    <m/>
    <m/>
    <m/>
    <m/>
    <m/>
    <m/>
    <x v="0"/>
    <x v="0"/>
    <x v="0"/>
  </r>
  <r>
    <x v="0"/>
    <x v="0"/>
    <x v="0"/>
    <s v="AC.BA2290"/>
    <s v="CE19_BA22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40"/>
    <s v="CE19_BA2340"/>
    <x v="0"/>
    <x v="0"/>
    <x v="0"/>
    <n v="116122.91"/>
    <m/>
    <m/>
    <m/>
    <m/>
    <m/>
    <m/>
    <m/>
    <m/>
    <m/>
    <m/>
    <m/>
    <m/>
    <m/>
    <x v="0"/>
    <x v="0"/>
    <x v="0"/>
  </r>
  <r>
    <x v="0"/>
    <x v="0"/>
    <x v="0"/>
    <s v="AC.BA2380"/>
    <s v="CE19_BA2380"/>
    <x v="0"/>
    <x v="0"/>
    <x v="0"/>
    <n v="14641579.59"/>
    <m/>
    <m/>
    <m/>
    <m/>
    <m/>
    <m/>
    <m/>
    <m/>
    <m/>
    <m/>
    <m/>
    <m/>
    <m/>
    <x v="0"/>
    <x v="0"/>
    <x v="0"/>
  </r>
  <r>
    <x v="0"/>
    <x v="0"/>
    <x v="0"/>
    <s v="AC.3101202"/>
    <s v="3101202"/>
    <x v="0"/>
    <x v="0"/>
    <x v="0"/>
    <n v="15481.19"/>
    <m/>
    <m/>
    <m/>
    <m/>
    <m/>
    <m/>
    <m/>
    <m/>
    <m/>
    <m/>
    <m/>
    <m/>
    <m/>
    <x v="0"/>
    <x v="0"/>
    <x v="0"/>
  </r>
  <r>
    <x v="0"/>
    <x v="0"/>
    <x v="0"/>
    <s v="AC.3101505"/>
    <s v="3101505"/>
    <x v="0"/>
    <x v="0"/>
    <x v="0"/>
    <n v="429155"/>
    <m/>
    <m/>
    <m/>
    <m/>
    <m/>
    <m/>
    <m/>
    <m/>
    <m/>
    <m/>
    <m/>
    <m/>
    <m/>
    <x v="0"/>
    <x v="0"/>
    <x v="0"/>
  </r>
  <r>
    <x v="0"/>
    <x v="0"/>
    <x v="0"/>
    <s v="AC.3100359"/>
    <s v="3100359"/>
    <x v="0"/>
    <x v="0"/>
    <x v="0"/>
    <n v="12440948.630000001"/>
    <m/>
    <m/>
    <m/>
    <m/>
    <m/>
    <m/>
    <m/>
    <m/>
    <m/>
    <m/>
    <m/>
    <m/>
    <m/>
    <x v="0"/>
    <x v="0"/>
    <x v="0"/>
  </r>
  <r>
    <x v="0"/>
    <x v="0"/>
    <x v="0"/>
    <s v="AC.4500511"/>
    <s v="4500511"/>
    <x v="0"/>
    <x v="0"/>
    <x v="0"/>
    <n v="1475527.61"/>
    <m/>
    <m/>
    <m/>
    <m/>
    <m/>
    <m/>
    <m/>
    <m/>
    <m/>
    <m/>
    <m/>
    <m/>
    <m/>
    <x v="0"/>
    <x v="0"/>
    <x v="0"/>
  </r>
  <r>
    <x v="0"/>
    <x v="0"/>
    <x v="0"/>
    <s v="AC.3250446"/>
    <s v="3250446"/>
    <x v="0"/>
    <x v="0"/>
    <x v="0"/>
    <n v="849.09"/>
    <m/>
    <m/>
    <m/>
    <m/>
    <m/>
    <m/>
    <m/>
    <m/>
    <m/>
    <m/>
    <m/>
    <m/>
    <m/>
    <x v="0"/>
    <x v="0"/>
    <x v="0"/>
  </r>
  <r>
    <x v="0"/>
    <x v="0"/>
    <x v="0"/>
    <s v="AC.4500136"/>
    <s v="45001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2"/>
    <s v="45013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9"/>
    <s v="31016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5"/>
    <s v="3102125"/>
    <x v="0"/>
    <x v="0"/>
    <x v="0"/>
    <n v="1203627.97"/>
    <m/>
    <m/>
    <m/>
    <m/>
    <m/>
    <m/>
    <m/>
    <m/>
    <m/>
    <m/>
    <m/>
    <m/>
    <m/>
    <x v="0"/>
    <x v="0"/>
    <x v="0"/>
  </r>
  <r>
    <x v="0"/>
    <x v="0"/>
    <x v="0"/>
    <s v="AC.3101683"/>
    <s v="31016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08"/>
    <s v="3100708"/>
    <x v="0"/>
    <x v="0"/>
    <x v="0"/>
    <n v="124196.42"/>
    <m/>
    <m/>
    <m/>
    <m/>
    <m/>
    <m/>
    <m/>
    <m/>
    <m/>
    <m/>
    <m/>
    <m/>
    <m/>
    <x v="0"/>
    <x v="0"/>
    <x v="0"/>
  </r>
  <r>
    <x v="0"/>
    <x v="0"/>
    <x v="0"/>
    <s v="AC.3100204"/>
    <s v="3100204"/>
    <x v="0"/>
    <x v="0"/>
    <x v="0"/>
    <n v="6000"/>
    <m/>
    <m/>
    <m/>
    <m/>
    <m/>
    <m/>
    <m/>
    <m/>
    <m/>
    <m/>
    <m/>
    <m/>
    <m/>
    <x v="0"/>
    <x v="0"/>
    <x v="0"/>
  </r>
  <r>
    <x v="0"/>
    <x v="0"/>
    <x v="0"/>
    <s v="AC.4550143"/>
    <s v="4550143"/>
    <x v="0"/>
    <x v="0"/>
    <x v="0"/>
    <n v="30335.79"/>
    <m/>
    <m/>
    <m/>
    <m/>
    <m/>
    <m/>
    <m/>
    <m/>
    <m/>
    <m/>
    <m/>
    <m/>
    <m/>
    <x v="0"/>
    <x v="0"/>
    <x v="0"/>
  </r>
  <r>
    <x v="0"/>
    <x v="0"/>
    <x v="0"/>
    <s v="AC.3101801"/>
    <s v="3101801"/>
    <x v="0"/>
    <x v="0"/>
    <x v="0"/>
    <n v="1035000"/>
    <m/>
    <m/>
    <m/>
    <m/>
    <m/>
    <m/>
    <m/>
    <m/>
    <m/>
    <m/>
    <m/>
    <m/>
    <m/>
    <x v="0"/>
    <x v="0"/>
    <x v="0"/>
  </r>
  <r>
    <x v="0"/>
    <x v="0"/>
    <x v="0"/>
    <s v="AC.4500318"/>
    <s v="45003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73"/>
    <s v="3101073"/>
    <x v="0"/>
    <x v="0"/>
    <x v="0"/>
    <n v="42500"/>
    <m/>
    <m/>
    <m/>
    <m/>
    <m/>
    <m/>
    <m/>
    <m/>
    <m/>
    <m/>
    <m/>
    <m/>
    <m/>
    <x v="0"/>
    <x v="0"/>
    <x v="0"/>
  </r>
  <r>
    <x v="0"/>
    <x v="0"/>
    <x v="0"/>
    <s v="AC.3100612"/>
    <s v="3100612"/>
    <x v="0"/>
    <x v="0"/>
    <x v="0"/>
    <n v="3127909.59"/>
    <m/>
    <m/>
    <m/>
    <m/>
    <m/>
    <m/>
    <m/>
    <m/>
    <m/>
    <m/>
    <m/>
    <m/>
    <m/>
    <x v="0"/>
    <x v="0"/>
    <x v="0"/>
  </r>
  <r>
    <x v="0"/>
    <x v="0"/>
    <x v="0"/>
    <s v="AC.3102116"/>
    <s v="3102116"/>
    <x v="0"/>
    <x v="0"/>
    <x v="0"/>
    <n v="1036997.99"/>
    <m/>
    <m/>
    <m/>
    <m/>
    <m/>
    <m/>
    <m/>
    <m/>
    <m/>
    <m/>
    <m/>
    <m/>
    <m/>
    <x v="0"/>
    <x v="0"/>
    <x v="0"/>
  </r>
  <r>
    <x v="0"/>
    <x v="0"/>
    <x v="0"/>
    <s v="AC.4500259"/>
    <s v="45002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7"/>
    <s v="45013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3"/>
    <s v="3101803"/>
    <x v="0"/>
    <x v="0"/>
    <x v="0"/>
    <n v="1439350"/>
    <m/>
    <m/>
    <m/>
    <m/>
    <m/>
    <m/>
    <m/>
    <m/>
    <m/>
    <m/>
    <m/>
    <m/>
    <m/>
    <x v="0"/>
    <x v="0"/>
    <x v="0"/>
  </r>
  <r>
    <x v="0"/>
    <x v="0"/>
    <x v="0"/>
    <s v="AC.4800107"/>
    <s v="480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08"/>
    <s v="3510108"/>
    <x v="0"/>
    <x v="0"/>
    <x v="0"/>
    <n v="1124.1099999999999"/>
    <m/>
    <m/>
    <m/>
    <m/>
    <m/>
    <m/>
    <m/>
    <m/>
    <m/>
    <m/>
    <m/>
    <m/>
    <m/>
    <x v="0"/>
    <x v="0"/>
    <x v="0"/>
  </r>
  <r>
    <x v="0"/>
    <x v="0"/>
    <x v="0"/>
    <s v="AC.3101307"/>
    <s v="31013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24"/>
    <s v="3100624"/>
    <x v="0"/>
    <x v="0"/>
    <x v="0"/>
    <n v="4613666.08"/>
    <m/>
    <m/>
    <m/>
    <m/>
    <m/>
    <m/>
    <m/>
    <m/>
    <m/>
    <m/>
    <m/>
    <m/>
    <m/>
    <x v="0"/>
    <x v="0"/>
    <x v="0"/>
  </r>
  <r>
    <x v="0"/>
    <x v="0"/>
    <x v="0"/>
    <s v="AC.4500201"/>
    <s v="4500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9"/>
    <s v="31007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6"/>
    <s v="31016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5"/>
    <s v="45002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60"/>
    <s v="31015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2"/>
    <s v="45003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8"/>
    <s v="4501208"/>
    <x v="0"/>
    <x v="0"/>
    <x v="0"/>
    <n v="12440948.630000001"/>
    <m/>
    <m/>
    <m/>
    <m/>
    <m/>
    <m/>
    <m/>
    <m/>
    <m/>
    <m/>
    <m/>
    <m/>
    <m/>
    <x v="0"/>
    <x v="0"/>
    <x v="0"/>
  </r>
  <r>
    <x v="0"/>
    <x v="0"/>
    <x v="0"/>
    <s v="AC.4800120"/>
    <s v="48001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7"/>
    <s v="3102127"/>
    <x v="0"/>
    <x v="0"/>
    <x v="0"/>
    <n v="2984330.85"/>
    <m/>
    <m/>
    <m/>
    <m/>
    <m/>
    <m/>
    <m/>
    <m/>
    <m/>
    <m/>
    <m/>
    <m/>
    <m/>
    <x v="0"/>
    <x v="0"/>
    <x v="0"/>
  </r>
  <r>
    <x v="0"/>
    <x v="0"/>
    <x v="0"/>
    <s v="AC.3250452"/>
    <s v="325045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8"/>
    <s v="3100648"/>
    <x v="0"/>
    <x v="0"/>
    <x v="0"/>
    <n v="22878.959999999999"/>
    <m/>
    <m/>
    <m/>
    <m/>
    <m/>
    <m/>
    <m/>
    <m/>
    <m/>
    <m/>
    <m/>
    <m/>
    <m/>
    <x v="0"/>
    <x v="0"/>
    <x v="0"/>
  </r>
  <r>
    <x v="0"/>
    <x v="0"/>
    <x v="0"/>
    <s v="AC.3100611"/>
    <s v="3100611"/>
    <x v="0"/>
    <x v="0"/>
    <x v="0"/>
    <n v="1276762.98"/>
    <m/>
    <m/>
    <m/>
    <m/>
    <m/>
    <m/>
    <m/>
    <m/>
    <m/>
    <m/>
    <m/>
    <m/>
    <m/>
    <x v="0"/>
    <x v="0"/>
    <x v="0"/>
  </r>
  <r>
    <x v="0"/>
    <x v="0"/>
    <x v="0"/>
    <s v="AC.3101204"/>
    <s v="3101204"/>
    <x v="0"/>
    <x v="0"/>
    <x v="0"/>
    <n v="34418.480000000003"/>
    <m/>
    <m/>
    <m/>
    <m/>
    <m/>
    <m/>
    <m/>
    <m/>
    <m/>
    <m/>
    <m/>
    <m/>
    <m/>
    <x v="0"/>
    <x v="0"/>
    <x v="0"/>
  </r>
  <r>
    <x v="0"/>
    <x v="0"/>
    <x v="0"/>
    <s v="AC.3100362"/>
    <s v="3100362"/>
    <x v="0"/>
    <x v="0"/>
    <x v="0"/>
    <n v="1598484.18"/>
    <m/>
    <m/>
    <m/>
    <m/>
    <m/>
    <m/>
    <m/>
    <m/>
    <m/>
    <m/>
    <m/>
    <m/>
    <m/>
    <x v="0"/>
    <x v="0"/>
    <x v="0"/>
  </r>
  <r>
    <x v="0"/>
    <x v="0"/>
    <x v="0"/>
    <s v="AC.3100353"/>
    <s v="3100353"/>
    <x v="0"/>
    <x v="0"/>
    <x v="0"/>
    <n v="27008.07"/>
    <m/>
    <m/>
    <m/>
    <m/>
    <m/>
    <m/>
    <m/>
    <m/>
    <m/>
    <m/>
    <m/>
    <m/>
    <m/>
    <x v="0"/>
    <x v="0"/>
    <x v="0"/>
  </r>
  <r>
    <x v="0"/>
    <x v="0"/>
    <x v="0"/>
    <s v="AC.BA1160"/>
    <s v="CE19_BA1160"/>
    <x v="0"/>
    <x v="0"/>
    <x v="0"/>
    <n v="3516635.08"/>
    <m/>
    <m/>
    <m/>
    <m/>
    <m/>
    <m/>
    <m/>
    <m/>
    <m/>
    <m/>
    <m/>
    <m/>
    <m/>
    <x v="0"/>
    <x v="0"/>
    <x v="0"/>
  </r>
  <r>
    <x v="0"/>
    <x v="0"/>
    <x v="0"/>
    <s v="AC.3100492"/>
    <s v="310049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8"/>
    <s v="3101808"/>
    <x v="0"/>
    <x v="0"/>
    <x v="0"/>
    <n v="130000"/>
    <m/>
    <m/>
    <m/>
    <m/>
    <m/>
    <m/>
    <m/>
    <m/>
    <m/>
    <m/>
    <m/>
    <m/>
    <m/>
    <x v="0"/>
    <x v="0"/>
    <x v="0"/>
  </r>
  <r>
    <x v="0"/>
    <x v="0"/>
    <x v="0"/>
    <s v="AC.BA0540"/>
    <s v="CE19_BA0540"/>
    <x v="0"/>
    <x v="0"/>
    <x v="0"/>
    <n v="5039335.2699999996"/>
    <m/>
    <m/>
    <m/>
    <m/>
    <m/>
    <m/>
    <m/>
    <m/>
    <m/>
    <m/>
    <m/>
    <m/>
    <m/>
    <x v="0"/>
    <x v="0"/>
    <x v="0"/>
  </r>
  <r>
    <x v="0"/>
    <x v="0"/>
    <x v="0"/>
    <s v="AC.BA0730"/>
    <s v="CE19_BA0730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BA2170"/>
    <s v="CE19_BA2170"/>
    <x v="0"/>
    <x v="0"/>
    <x v="0"/>
    <n v="182853.84"/>
    <m/>
    <m/>
    <m/>
    <m/>
    <m/>
    <m/>
    <m/>
    <m/>
    <m/>
    <m/>
    <m/>
    <m/>
    <m/>
    <x v="0"/>
    <x v="0"/>
    <x v="0"/>
  </r>
  <r>
    <x v="0"/>
    <x v="0"/>
    <x v="0"/>
    <s v="AC.EA0450"/>
    <s v="CE19_EA0450"/>
    <x v="0"/>
    <x v="0"/>
    <x v="0"/>
    <n v="5000"/>
    <m/>
    <m/>
    <m/>
    <m/>
    <m/>
    <m/>
    <m/>
    <m/>
    <m/>
    <m/>
    <m/>
    <m/>
    <m/>
    <x v="0"/>
    <x v="0"/>
    <x v="0"/>
  </r>
  <r>
    <x v="0"/>
    <x v="0"/>
    <x v="0"/>
    <s v="AC.BA0860"/>
    <s v="CE19_BA0860"/>
    <x v="0"/>
    <x v="0"/>
    <x v="0"/>
    <n v="28289173.18"/>
    <m/>
    <m/>
    <m/>
    <m/>
    <m/>
    <m/>
    <m/>
    <m/>
    <m/>
    <m/>
    <m/>
    <m/>
    <m/>
    <x v="0"/>
    <x v="0"/>
    <x v="0"/>
  </r>
  <r>
    <x v="0"/>
    <x v="0"/>
    <x v="0"/>
    <s v="AC.BA0090"/>
    <s v="CE19_BA00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06"/>
    <s v="CE19_BA03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50"/>
    <s v="CE19_AA0350"/>
    <x v="0"/>
    <x v="0"/>
    <x v="0"/>
    <n v="15250181.84"/>
    <m/>
    <m/>
    <m/>
    <m/>
    <m/>
    <m/>
    <m/>
    <m/>
    <m/>
    <m/>
    <m/>
    <m/>
    <m/>
    <x v="0"/>
    <x v="0"/>
    <x v="0"/>
  </r>
  <r>
    <x v="0"/>
    <x v="0"/>
    <x v="0"/>
    <s v="AC.BA2610"/>
    <s v="CE19_BA2610"/>
    <x v="0"/>
    <x v="0"/>
    <x v="0"/>
    <n v="3763582.26"/>
    <m/>
    <m/>
    <m/>
    <m/>
    <m/>
    <m/>
    <m/>
    <m/>
    <m/>
    <m/>
    <m/>
    <m/>
    <m/>
    <x v="0"/>
    <x v="0"/>
    <x v="0"/>
  </r>
  <r>
    <x v="0"/>
    <x v="0"/>
    <x v="0"/>
    <s v="AC.AA0590"/>
    <s v="CE19_AA0590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AA0424"/>
    <s v="CE19_AA0424"/>
    <x v="0"/>
    <x v="0"/>
    <x v="0"/>
    <n v="402000"/>
    <m/>
    <m/>
    <m/>
    <m/>
    <m/>
    <m/>
    <m/>
    <m/>
    <m/>
    <m/>
    <m/>
    <m/>
    <m/>
    <x v="0"/>
    <x v="0"/>
    <x v="0"/>
  </r>
  <r>
    <x v="0"/>
    <x v="0"/>
    <x v="0"/>
    <s v="AC.BA1500"/>
    <s v="CE19_BA1500"/>
    <x v="0"/>
    <x v="0"/>
    <x v="0"/>
    <n v="1628647.99"/>
    <m/>
    <m/>
    <m/>
    <m/>
    <m/>
    <m/>
    <m/>
    <m/>
    <m/>
    <m/>
    <m/>
    <m/>
    <m/>
    <x v="0"/>
    <x v="0"/>
    <x v="0"/>
  </r>
  <r>
    <x v="0"/>
    <x v="0"/>
    <x v="0"/>
    <s v="AC.BA1620"/>
    <s v="CE19_BA1620"/>
    <x v="0"/>
    <x v="0"/>
    <x v="0"/>
    <n v="4266405.08"/>
    <m/>
    <m/>
    <m/>
    <m/>
    <m/>
    <m/>
    <m/>
    <m/>
    <m/>
    <m/>
    <m/>
    <m/>
    <m/>
    <x v="0"/>
    <x v="0"/>
    <x v="0"/>
  </r>
  <r>
    <x v="0"/>
    <x v="0"/>
    <x v="0"/>
    <s v="AC.4550235"/>
    <s v="45502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1"/>
    <s v="3100471"/>
    <x v="0"/>
    <x v="0"/>
    <x v="0"/>
    <n v="4031987.69"/>
    <m/>
    <m/>
    <m/>
    <m/>
    <m/>
    <m/>
    <m/>
    <m/>
    <m/>
    <m/>
    <m/>
    <m/>
    <m/>
    <x v="0"/>
    <x v="0"/>
    <x v="0"/>
  </r>
  <r>
    <x v="0"/>
    <x v="0"/>
    <x v="0"/>
    <s v="AC.3250449"/>
    <s v="3250449"/>
    <x v="0"/>
    <x v="0"/>
    <x v="0"/>
    <n v="2971.81"/>
    <m/>
    <m/>
    <m/>
    <m/>
    <m/>
    <m/>
    <m/>
    <m/>
    <m/>
    <m/>
    <m/>
    <m/>
    <m/>
    <x v="0"/>
    <x v="0"/>
    <x v="0"/>
  </r>
  <r>
    <x v="0"/>
    <x v="0"/>
    <x v="0"/>
    <s v="AC.3100191"/>
    <s v="31001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16"/>
    <s v="480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85"/>
    <s v="3101085"/>
    <x v="0"/>
    <x v="0"/>
    <x v="0"/>
    <n v="110000"/>
    <m/>
    <m/>
    <m/>
    <m/>
    <m/>
    <m/>
    <m/>
    <m/>
    <m/>
    <m/>
    <m/>
    <m/>
    <m/>
    <x v="0"/>
    <x v="0"/>
    <x v="0"/>
  </r>
  <r>
    <x v="0"/>
    <x v="0"/>
    <x v="0"/>
    <s v="AC.3100511"/>
    <s v="31005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0"/>
    <s v="45501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04"/>
    <s v="32505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20"/>
    <s v="CE19_BA1020"/>
    <x v="0"/>
    <x v="0"/>
    <x v="0"/>
    <n v="59697.62"/>
    <m/>
    <m/>
    <m/>
    <m/>
    <m/>
    <m/>
    <m/>
    <m/>
    <m/>
    <m/>
    <m/>
    <m/>
    <m/>
    <x v="0"/>
    <x v="0"/>
    <x v="0"/>
  </r>
  <r>
    <x v="0"/>
    <x v="0"/>
    <x v="0"/>
    <s v="AC.3100717"/>
    <s v="31007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10"/>
    <s v="CE19_BA28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10"/>
    <s v="CE19_EA0010"/>
    <x v="0"/>
    <x v="0"/>
    <x v="0"/>
    <n v="490000"/>
    <m/>
    <m/>
    <m/>
    <m/>
    <m/>
    <m/>
    <m/>
    <m/>
    <m/>
    <m/>
    <m/>
    <m/>
    <m/>
    <x v="0"/>
    <x v="0"/>
    <x v="0"/>
  </r>
  <r>
    <x v="0"/>
    <x v="0"/>
    <x v="0"/>
    <s v="AC.BA2190"/>
    <s v="CE19_BA2190"/>
    <x v="0"/>
    <x v="0"/>
    <x v="0"/>
    <n v="47774014.979999997"/>
    <m/>
    <m/>
    <m/>
    <m/>
    <m/>
    <m/>
    <m/>
    <m/>
    <m/>
    <m/>
    <m/>
    <m/>
    <m/>
    <x v="0"/>
    <x v="0"/>
    <x v="0"/>
  </r>
  <r>
    <x v="0"/>
    <x v="0"/>
    <x v="0"/>
    <s v="AC.4550189"/>
    <s v="455018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4"/>
    <s v="45013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4"/>
    <s v="31006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1"/>
    <s v="31005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1"/>
    <s v="45003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8"/>
    <s v="450026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25"/>
    <s v="45007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5"/>
    <s v="4500135"/>
    <x v="0"/>
    <x v="0"/>
    <x v="0"/>
    <n v="14421430.220000001"/>
    <m/>
    <m/>
    <m/>
    <m/>
    <m/>
    <m/>
    <m/>
    <m/>
    <m/>
    <m/>
    <m/>
    <m/>
    <m/>
    <x v="0"/>
    <x v="0"/>
    <x v="0"/>
  </r>
  <r>
    <x v="0"/>
    <x v="0"/>
    <x v="0"/>
    <s v="AC.BA1000"/>
    <s v="CE19_BA1000"/>
    <x v="0"/>
    <x v="0"/>
    <x v="0"/>
    <n v="1468961.39"/>
    <m/>
    <m/>
    <m/>
    <m/>
    <m/>
    <m/>
    <m/>
    <m/>
    <m/>
    <m/>
    <m/>
    <m/>
    <m/>
    <x v="0"/>
    <x v="0"/>
    <x v="0"/>
  </r>
  <r>
    <x v="0"/>
    <x v="0"/>
    <x v="0"/>
    <s v="AC.BA1602"/>
    <s v="CE19_BA1602"/>
    <x v="0"/>
    <x v="0"/>
    <x v="0"/>
    <n v="1545000"/>
    <m/>
    <m/>
    <m/>
    <m/>
    <m/>
    <m/>
    <m/>
    <m/>
    <m/>
    <m/>
    <m/>
    <m/>
    <m/>
    <x v="0"/>
    <x v="0"/>
    <x v="0"/>
  </r>
  <r>
    <x v="0"/>
    <x v="0"/>
    <x v="0"/>
    <s v="AC.BA1890"/>
    <s v="CE19_BA18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28"/>
    <s v="3100428"/>
    <x v="0"/>
    <x v="0"/>
    <x v="0"/>
    <n v="10500"/>
    <m/>
    <m/>
    <m/>
    <m/>
    <m/>
    <m/>
    <m/>
    <m/>
    <m/>
    <m/>
    <m/>
    <m/>
    <m/>
    <x v="0"/>
    <x v="0"/>
    <x v="0"/>
  </r>
  <r>
    <x v="0"/>
    <x v="0"/>
    <x v="0"/>
    <s v="AC.EA0040"/>
    <s v="CE19_EA00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80"/>
    <s v="CE19_BA03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6"/>
    <s v="31018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50"/>
    <s v="CE19_AA0250"/>
    <x v="0"/>
    <x v="0"/>
    <x v="0"/>
    <n v="-1744214.78"/>
    <m/>
    <m/>
    <m/>
    <m/>
    <m/>
    <m/>
    <m/>
    <m/>
    <m/>
    <m/>
    <m/>
    <m/>
    <m/>
    <x v="0"/>
    <x v="0"/>
    <x v="0"/>
  </r>
  <r>
    <x v="0"/>
    <x v="0"/>
    <x v="0"/>
    <s v="AC.BA2682"/>
    <s v="CE19_BA26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4"/>
    <s v="3101314"/>
    <x v="0"/>
    <x v="0"/>
    <x v="0"/>
    <n v="120961.79"/>
    <m/>
    <m/>
    <m/>
    <m/>
    <m/>
    <m/>
    <m/>
    <m/>
    <m/>
    <m/>
    <m/>
    <m/>
    <m/>
    <x v="0"/>
    <x v="0"/>
    <x v="0"/>
  </r>
  <r>
    <x v="0"/>
    <x v="0"/>
    <x v="0"/>
    <s v="AC.4500247"/>
    <s v="4500247"/>
    <x v="0"/>
    <x v="0"/>
    <x v="0"/>
    <n v="464178.37"/>
    <m/>
    <m/>
    <m/>
    <m/>
    <m/>
    <m/>
    <m/>
    <m/>
    <m/>
    <m/>
    <m/>
    <m/>
    <m/>
    <x v="0"/>
    <x v="0"/>
    <x v="0"/>
  </r>
  <r>
    <x v="0"/>
    <x v="0"/>
    <x v="0"/>
    <s v="AC.3101859"/>
    <s v="31018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3"/>
    <s v="31004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3"/>
    <s v="31007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54"/>
    <s v="3100454"/>
    <x v="0"/>
    <x v="0"/>
    <x v="0"/>
    <n v="29400"/>
    <m/>
    <m/>
    <m/>
    <m/>
    <m/>
    <m/>
    <m/>
    <m/>
    <m/>
    <m/>
    <m/>
    <m/>
    <m/>
    <x v="0"/>
    <x v="0"/>
    <x v="0"/>
  </r>
  <r>
    <x v="0"/>
    <x v="0"/>
    <x v="0"/>
    <s v="AC.3101828"/>
    <s v="31018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5"/>
    <s v="455016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401"/>
    <s v="3101401"/>
    <x v="0"/>
    <x v="0"/>
    <x v="0"/>
    <n v="110000"/>
    <m/>
    <m/>
    <m/>
    <m/>
    <m/>
    <m/>
    <m/>
    <m/>
    <m/>
    <m/>
    <m/>
    <m/>
    <m/>
    <x v="0"/>
    <x v="0"/>
    <x v="0"/>
  </r>
  <r>
    <x v="0"/>
    <x v="0"/>
    <x v="0"/>
    <s v="AC.4500238"/>
    <s v="45002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0"/>
    <s v="31006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93"/>
    <s v="31004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770"/>
    <s v="CE19_BA1770"/>
    <x v="0"/>
    <x v="0"/>
    <x v="0"/>
    <n v="23180"/>
    <m/>
    <m/>
    <m/>
    <m/>
    <m/>
    <m/>
    <m/>
    <m/>
    <m/>
    <m/>
    <m/>
    <m/>
    <m/>
    <x v="0"/>
    <x v="0"/>
    <x v="0"/>
  </r>
  <r>
    <x v="0"/>
    <x v="0"/>
    <x v="0"/>
    <s v="AC.BA2730"/>
    <s v="CE19_BA27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080"/>
    <s v="CE19_BA2080"/>
    <x v="0"/>
    <x v="0"/>
    <x v="0"/>
    <n v="108211611.25"/>
    <m/>
    <m/>
    <m/>
    <m/>
    <m/>
    <m/>
    <m/>
    <m/>
    <m/>
    <m/>
    <m/>
    <m/>
    <m/>
    <x v="0"/>
    <x v="0"/>
    <x v="0"/>
  </r>
  <r>
    <x v="0"/>
    <x v="0"/>
    <x v="0"/>
    <s v="AC.3101331"/>
    <s v="3101331"/>
    <x v="0"/>
    <x v="0"/>
    <x v="0"/>
    <n v="1961.14"/>
    <m/>
    <m/>
    <m/>
    <m/>
    <m/>
    <m/>
    <m/>
    <m/>
    <m/>
    <m/>
    <m/>
    <m/>
    <m/>
    <x v="0"/>
    <x v="0"/>
    <x v="0"/>
  </r>
  <r>
    <x v="0"/>
    <x v="0"/>
    <x v="0"/>
    <s v="AC.3101599"/>
    <s v="310159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8"/>
    <s v="4500118"/>
    <x v="0"/>
    <x v="0"/>
    <x v="0"/>
    <n v="13114.32"/>
    <m/>
    <m/>
    <m/>
    <m/>
    <m/>
    <m/>
    <m/>
    <m/>
    <m/>
    <m/>
    <m/>
    <m/>
    <m/>
    <x v="0"/>
    <x v="0"/>
    <x v="0"/>
  </r>
  <r>
    <x v="0"/>
    <x v="0"/>
    <x v="0"/>
    <s v="AC.3100137"/>
    <s v="3100137"/>
    <x v="0"/>
    <x v="0"/>
    <x v="0"/>
    <n v="50500"/>
    <m/>
    <m/>
    <m/>
    <m/>
    <m/>
    <m/>
    <m/>
    <m/>
    <m/>
    <m/>
    <m/>
    <m/>
    <m/>
    <x v="0"/>
    <x v="0"/>
    <x v="0"/>
  </r>
  <r>
    <x v="0"/>
    <x v="0"/>
    <x v="0"/>
    <s v="AC.3100346"/>
    <s v="3100346"/>
    <x v="0"/>
    <x v="0"/>
    <x v="0"/>
    <n v="63470"/>
    <m/>
    <m/>
    <m/>
    <m/>
    <m/>
    <m/>
    <m/>
    <m/>
    <m/>
    <m/>
    <m/>
    <m/>
    <m/>
    <x v="0"/>
    <x v="0"/>
    <x v="0"/>
  </r>
  <r>
    <x v="0"/>
    <x v="0"/>
    <x v="0"/>
    <s v="AC.4550168"/>
    <s v="4550168"/>
    <x v="0"/>
    <x v="0"/>
    <x v="0"/>
    <n v="20632.439999999999"/>
    <m/>
    <m/>
    <m/>
    <m/>
    <m/>
    <m/>
    <m/>
    <m/>
    <m/>
    <m/>
    <m/>
    <m/>
    <m/>
    <x v="0"/>
    <x v="0"/>
    <x v="0"/>
  </r>
  <r>
    <x v="0"/>
    <x v="0"/>
    <x v="0"/>
    <s v="AC.3101005"/>
    <s v="3101005"/>
    <x v="0"/>
    <x v="0"/>
    <x v="0"/>
    <n v="117370"/>
    <m/>
    <m/>
    <m/>
    <m/>
    <m/>
    <m/>
    <m/>
    <m/>
    <m/>
    <m/>
    <m/>
    <m/>
    <m/>
    <x v="0"/>
    <x v="0"/>
    <x v="0"/>
  </r>
  <r>
    <x v="0"/>
    <x v="0"/>
    <x v="0"/>
    <s v="AC.3101071"/>
    <s v="3101071"/>
    <x v="0"/>
    <x v="0"/>
    <x v="0"/>
    <n v="598063.81999999995"/>
    <m/>
    <m/>
    <m/>
    <m/>
    <m/>
    <m/>
    <m/>
    <m/>
    <m/>
    <m/>
    <m/>
    <m/>
    <m/>
    <x v="0"/>
    <x v="0"/>
    <x v="0"/>
  </r>
  <r>
    <x v="0"/>
    <x v="0"/>
    <x v="0"/>
    <s v="AC.BA2780"/>
    <s v="CE19_BA27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1050"/>
    <s v="CE19_AA10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YA0030"/>
    <s v="CE19_YA0030"/>
    <x v="0"/>
    <x v="0"/>
    <x v="0"/>
    <n v="510110.84"/>
    <m/>
    <m/>
    <m/>
    <m/>
    <m/>
    <m/>
    <m/>
    <m/>
    <m/>
    <m/>
    <m/>
    <m/>
    <m/>
    <x v="0"/>
    <x v="0"/>
    <x v="0"/>
  </r>
  <r>
    <x v="0"/>
    <x v="0"/>
    <x v="0"/>
    <s v="AC.3260105"/>
    <s v="3260105"/>
    <x v="0"/>
    <x v="0"/>
    <x v="0"/>
    <n v="1300000"/>
    <m/>
    <m/>
    <m/>
    <m/>
    <m/>
    <m/>
    <m/>
    <m/>
    <m/>
    <m/>
    <m/>
    <m/>
    <m/>
    <x v="0"/>
    <x v="0"/>
    <x v="0"/>
  </r>
  <r>
    <x v="0"/>
    <x v="0"/>
    <x v="0"/>
    <s v="AC.BA2050"/>
    <s v="CE19_BA20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551"/>
    <s v="CE19_BA25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61"/>
    <s v="3101861"/>
    <x v="0"/>
    <x v="0"/>
    <x v="0"/>
    <n v="27439.14"/>
    <m/>
    <m/>
    <m/>
    <m/>
    <m/>
    <m/>
    <m/>
    <m/>
    <m/>
    <m/>
    <m/>
    <m/>
    <m/>
    <x v="0"/>
    <x v="0"/>
    <x v="0"/>
  </r>
  <r>
    <x v="0"/>
    <x v="0"/>
    <x v="0"/>
    <s v="AC.4500220"/>
    <s v="45002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01"/>
    <s v="31003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9"/>
    <s v="3101809"/>
    <x v="0"/>
    <x v="0"/>
    <x v="0"/>
    <n v="2050000"/>
    <m/>
    <m/>
    <m/>
    <m/>
    <m/>
    <m/>
    <m/>
    <m/>
    <m/>
    <m/>
    <m/>
    <m/>
    <m/>
    <x v="0"/>
    <x v="0"/>
    <x v="0"/>
  </r>
  <r>
    <x v="0"/>
    <x v="0"/>
    <x v="0"/>
    <s v="AC.4510107"/>
    <s v="451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34"/>
    <s v="47003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2"/>
    <s v="31001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1"/>
    <s v="4550181"/>
    <x v="0"/>
    <x v="0"/>
    <x v="0"/>
    <n v="117040.81"/>
    <m/>
    <m/>
    <m/>
    <m/>
    <m/>
    <m/>
    <m/>
    <m/>
    <m/>
    <m/>
    <m/>
    <m/>
    <m/>
    <x v="0"/>
    <x v="0"/>
    <x v="0"/>
  </r>
  <r>
    <x v="0"/>
    <x v="0"/>
    <x v="0"/>
    <s v="AC.4500321"/>
    <s v="45003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4"/>
    <s v="3100474"/>
    <x v="0"/>
    <x v="0"/>
    <x v="0"/>
    <n v="1650000"/>
    <m/>
    <m/>
    <m/>
    <m/>
    <m/>
    <m/>
    <m/>
    <m/>
    <m/>
    <m/>
    <m/>
    <m/>
    <m/>
    <x v="0"/>
    <x v="0"/>
    <x v="0"/>
  </r>
  <r>
    <x v="0"/>
    <x v="0"/>
    <x v="0"/>
    <s v="AC.4870101"/>
    <s v="487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41"/>
    <s v="31007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10101"/>
    <s v="321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02"/>
    <s v="45002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7"/>
    <s v="45001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5"/>
    <s v="352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400"/>
    <s v="CE19_BA24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310"/>
    <s v="CE19_EA0310"/>
    <x v="0"/>
    <x v="0"/>
    <x v="0"/>
    <n v="165000"/>
    <m/>
    <m/>
    <m/>
    <m/>
    <m/>
    <m/>
    <m/>
    <m/>
    <m/>
    <m/>
    <m/>
    <m/>
    <m/>
    <x v="0"/>
    <x v="0"/>
    <x v="0"/>
  </r>
  <r>
    <x v="0"/>
    <x v="0"/>
    <x v="0"/>
    <s v="AC.AA0070"/>
    <s v="CE19_AA00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740"/>
    <s v="CE19_AA07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831"/>
    <s v="CE19_AA08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921"/>
    <s v="CE19_AA09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30"/>
    <s v="CE19_BA0330"/>
    <x v="0"/>
    <x v="0"/>
    <x v="0"/>
    <n v="356000"/>
    <m/>
    <m/>
    <m/>
    <m/>
    <m/>
    <m/>
    <m/>
    <m/>
    <m/>
    <m/>
    <m/>
    <m/>
    <m/>
    <x v="0"/>
    <x v="0"/>
    <x v="0"/>
  </r>
  <r>
    <x v="0"/>
    <x v="0"/>
    <x v="0"/>
    <s v="AC.BA0800"/>
    <s v="CE19_BA0800"/>
    <x v="0"/>
    <x v="0"/>
    <x v="0"/>
    <n v="90572662.349999994"/>
    <m/>
    <m/>
    <m/>
    <m/>
    <m/>
    <m/>
    <m/>
    <m/>
    <m/>
    <m/>
    <m/>
    <m/>
    <m/>
    <x v="0"/>
    <x v="0"/>
    <x v="0"/>
  </r>
  <r>
    <x v="0"/>
    <x v="0"/>
    <x v="0"/>
    <s v="AC.BA1280"/>
    <s v="CE19_BA1280"/>
    <x v="0"/>
    <x v="0"/>
    <x v="0"/>
    <n v="1446693.71"/>
    <m/>
    <m/>
    <m/>
    <m/>
    <m/>
    <m/>
    <m/>
    <m/>
    <m/>
    <m/>
    <m/>
    <m/>
    <m/>
    <x v="0"/>
    <x v="0"/>
    <x v="0"/>
  </r>
  <r>
    <x v="0"/>
    <x v="0"/>
    <x v="0"/>
    <s v="AC.BA2020"/>
    <s v="CE19_BA2020"/>
    <x v="0"/>
    <x v="0"/>
    <x v="0"/>
    <n v="2718400"/>
    <m/>
    <m/>
    <m/>
    <m/>
    <m/>
    <m/>
    <m/>
    <m/>
    <m/>
    <m/>
    <m/>
    <m/>
    <m/>
    <x v="0"/>
    <x v="0"/>
    <x v="0"/>
  </r>
  <r>
    <x v="0"/>
    <x v="0"/>
    <x v="0"/>
    <s v="AC.BA1310"/>
    <s v="CE19_BA13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370"/>
    <s v="CE19_BA13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08"/>
    <s v="47004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6"/>
    <s v="455016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6"/>
    <s v="3101316"/>
    <x v="0"/>
    <x v="0"/>
    <x v="0"/>
    <n v="266320.49"/>
    <m/>
    <m/>
    <m/>
    <m/>
    <m/>
    <m/>
    <m/>
    <m/>
    <m/>
    <m/>
    <m/>
    <m/>
    <m/>
    <x v="0"/>
    <x v="0"/>
    <x v="0"/>
  </r>
  <r>
    <x v="0"/>
    <x v="0"/>
    <x v="0"/>
    <s v="AC.CA0080"/>
    <s v="CE19_CA00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160"/>
    <s v="CE19_CA01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80"/>
    <s v="CE19_EA0280"/>
    <x v="0"/>
    <x v="0"/>
    <x v="0"/>
    <n v="165000"/>
    <m/>
    <m/>
    <m/>
    <m/>
    <m/>
    <m/>
    <m/>
    <m/>
    <m/>
    <m/>
    <m/>
    <m/>
    <m/>
    <x v="0"/>
    <x v="0"/>
    <x v="0"/>
  </r>
  <r>
    <x v="0"/>
    <x v="0"/>
    <x v="0"/>
    <s v="AC.AA0200"/>
    <s v="CE19_AA02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620"/>
    <s v="CE19_AA0620"/>
    <x v="0"/>
    <x v="0"/>
    <x v="0"/>
    <n v="19860459.27"/>
    <m/>
    <m/>
    <m/>
    <m/>
    <m/>
    <m/>
    <m/>
    <m/>
    <m/>
    <m/>
    <m/>
    <m/>
    <m/>
    <x v="0"/>
    <x v="0"/>
    <x v="0"/>
  </r>
  <r>
    <x v="0"/>
    <x v="0"/>
    <x v="0"/>
    <s v="AC.AA0690"/>
    <s v="CE19_AA0690"/>
    <x v="0"/>
    <x v="0"/>
    <x v="0"/>
    <n v="45000"/>
    <m/>
    <m/>
    <m/>
    <m/>
    <m/>
    <m/>
    <m/>
    <m/>
    <m/>
    <m/>
    <m/>
    <m/>
    <m/>
    <x v="0"/>
    <x v="0"/>
    <x v="0"/>
  </r>
  <r>
    <x v="0"/>
    <x v="0"/>
    <x v="0"/>
    <s v="AC.YA0070"/>
    <s v="CE19_YA0070"/>
    <x v="0"/>
    <x v="0"/>
    <x v="0"/>
    <n v="276000"/>
    <m/>
    <m/>
    <m/>
    <m/>
    <m/>
    <m/>
    <m/>
    <m/>
    <m/>
    <m/>
    <m/>
    <m/>
    <m/>
    <x v="0"/>
    <x v="0"/>
    <x v="0"/>
  </r>
  <r>
    <x v="0"/>
    <x v="0"/>
    <x v="0"/>
    <s v="AC.AA0330"/>
    <s v="CE19_AA0330"/>
    <x v="0"/>
    <x v="0"/>
    <x v="0"/>
    <n v="23952668.399999999"/>
    <m/>
    <m/>
    <m/>
    <m/>
    <m/>
    <m/>
    <m/>
    <m/>
    <m/>
    <m/>
    <m/>
    <m/>
    <m/>
    <x v="0"/>
    <x v="0"/>
    <x v="0"/>
  </r>
  <r>
    <x v="0"/>
    <x v="0"/>
    <x v="0"/>
    <s v="AC.AA0840"/>
    <s v="CE19_AA0840"/>
    <x v="0"/>
    <x v="0"/>
    <x v="0"/>
    <n v="1786343.9"/>
    <m/>
    <m/>
    <m/>
    <m/>
    <m/>
    <m/>
    <m/>
    <m/>
    <m/>
    <m/>
    <m/>
    <m/>
    <m/>
    <x v="0"/>
    <x v="0"/>
    <x v="0"/>
  </r>
  <r>
    <x v="0"/>
    <x v="0"/>
    <x v="0"/>
    <s v="AC.AA1090"/>
    <s v="CE19_AA1090"/>
    <x v="0"/>
    <x v="0"/>
    <x v="0"/>
    <n v="98180.67"/>
    <m/>
    <m/>
    <m/>
    <m/>
    <m/>
    <m/>
    <m/>
    <m/>
    <m/>
    <m/>
    <m/>
    <m/>
    <m/>
    <x v="0"/>
    <x v="0"/>
    <x v="0"/>
  </r>
  <r>
    <x v="0"/>
    <x v="0"/>
    <x v="0"/>
    <s v="AC.BA1950"/>
    <s v="CE19_BA1950"/>
    <x v="0"/>
    <x v="0"/>
    <x v="0"/>
    <n v="384344.24"/>
    <m/>
    <m/>
    <m/>
    <m/>
    <m/>
    <m/>
    <m/>
    <m/>
    <m/>
    <m/>
    <m/>
    <m/>
    <m/>
    <x v="0"/>
    <x v="0"/>
    <x v="0"/>
  </r>
  <r>
    <x v="0"/>
    <x v="0"/>
    <x v="0"/>
    <s v="AC.BA2010"/>
    <s v="CE19_BA2010"/>
    <x v="0"/>
    <x v="0"/>
    <x v="0"/>
    <n v="3138400"/>
    <m/>
    <m/>
    <m/>
    <m/>
    <m/>
    <m/>
    <m/>
    <m/>
    <m/>
    <m/>
    <m/>
    <m/>
    <m/>
    <x v="0"/>
    <x v="0"/>
    <x v="0"/>
  </r>
  <r>
    <x v="0"/>
    <x v="0"/>
    <x v="0"/>
    <s v="AC.BA2510"/>
    <s v="CE19_BA2510"/>
    <x v="0"/>
    <x v="0"/>
    <x v="0"/>
    <n v="418264.17"/>
    <m/>
    <m/>
    <m/>
    <m/>
    <m/>
    <m/>
    <m/>
    <m/>
    <m/>
    <m/>
    <m/>
    <m/>
    <m/>
    <x v="0"/>
    <x v="0"/>
    <x v="0"/>
  </r>
  <r>
    <x v="0"/>
    <x v="0"/>
    <x v="0"/>
    <s v="AC.BA2671"/>
    <s v="CE19_BA26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40"/>
    <s v="CE19_BA27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00"/>
    <s v="CE19_BA28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82"/>
    <s v="CE19_BA28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1060"/>
    <s v="CE19_AA1060"/>
    <x v="0"/>
    <x v="0"/>
    <x v="0"/>
    <n v="795996.89"/>
    <m/>
    <m/>
    <m/>
    <m/>
    <m/>
    <m/>
    <m/>
    <m/>
    <m/>
    <m/>
    <m/>
    <m/>
    <m/>
    <x v="0"/>
    <x v="0"/>
    <x v="0"/>
  </r>
  <r>
    <x v="0"/>
    <x v="0"/>
    <x v="0"/>
    <s v="AC.3100909"/>
    <s v="3100909"/>
    <x v="0"/>
    <x v="0"/>
    <x v="0"/>
    <n v="91462.56"/>
    <m/>
    <m/>
    <m/>
    <m/>
    <m/>
    <m/>
    <m/>
    <m/>
    <m/>
    <m/>
    <m/>
    <m/>
    <m/>
    <x v="0"/>
    <x v="0"/>
    <x v="0"/>
  </r>
  <r>
    <x v="0"/>
    <x v="0"/>
    <x v="0"/>
    <s v="AC.3100735"/>
    <s v="31007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35"/>
    <s v="31016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7"/>
    <s v="3150107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BA2240"/>
    <s v="CE19_BA2240"/>
    <x v="0"/>
    <x v="0"/>
    <x v="0"/>
    <n v="496624.62"/>
    <m/>
    <m/>
    <m/>
    <m/>
    <m/>
    <m/>
    <m/>
    <m/>
    <m/>
    <m/>
    <m/>
    <m/>
    <m/>
    <x v="0"/>
    <x v="0"/>
    <x v="0"/>
  </r>
  <r>
    <x v="0"/>
    <x v="0"/>
    <x v="0"/>
    <s v="AC.CZ9999"/>
    <s v="CE19_CZ9999"/>
    <x v="0"/>
    <x v="0"/>
    <x v="0"/>
    <n v="-15000"/>
    <m/>
    <m/>
    <m/>
    <m/>
    <m/>
    <m/>
    <m/>
    <m/>
    <m/>
    <m/>
    <m/>
    <m/>
    <m/>
    <x v="0"/>
    <x v="0"/>
    <x v="0"/>
  </r>
  <r>
    <x v="0"/>
    <x v="0"/>
    <x v="0"/>
    <s v="AC.BA2550"/>
    <s v="CE19_BA2550"/>
    <x v="0"/>
    <x v="0"/>
    <x v="0"/>
    <n v="4235190.3"/>
    <m/>
    <m/>
    <m/>
    <m/>
    <m/>
    <m/>
    <m/>
    <m/>
    <m/>
    <m/>
    <m/>
    <m/>
    <m/>
    <x v="0"/>
    <x v="0"/>
    <x v="0"/>
  </r>
  <r>
    <x v="0"/>
    <x v="0"/>
    <x v="0"/>
    <s v="AC.4510105"/>
    <s v="451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50"/>
    <s v="3250450"/>
    <x v="0"/>
    <x v="0"/>
    <x v="0"/>
    <n v="8318.8799999999992"/>
    <m/>
    <m/>
    <m/>
    <m/>
    <m/>
    <m/>
    <m/>
    <m/>
    <m/>
    <m/>
    <m/>
    <m/>
    <m/>
    <x v="0"/>
    <x v="0"/>
    <x v="0"/>
  </r>
  <r>
    <x v="0"/>
    <x v="0"/>
    <x v="0"/>
    <s v="AC.4500250"/>
    <s v="4500250"/>
    <x v="0"/>
    <x v="0"/>
    <x v="0"/>
    <n v="545.44000000000005"/>
    <m/>
    <m/>
    <m/>
    <m/>
    <m/>
    <m/>
    <m/>
    <m/>
    <m/>
    <m/>
    <m/>
    <m/>
    <m/>
    <x v="0"/>
    <x v="0"/>
    <x v="0"/>
  </r>
  <r>
    <x v="0"/>
    <x v="0"/>
    <x v="0"/>
    <s v="AC.4500282"/>
    <s v="45002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2"/>
    <s v="31016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8"/>
    <s v="3250448"/>
    <x v="0"/>
    <x v="0"/>
    <x v="0"/>
    <n v="425.55"/>
    <m/>
    <m/>
    <m/>
    <m/>
    <m/>
    <m/>
    <m/>
    <m/>
    <m/>
    <m/>
    <m/>
    <m/>
    <m/>
    <x v="0"/>
    <x v="0"/>
    <x v="0"/>
  </r>
  <r>
    <x v="0"/>
    <x v="0"/>
    <x v="0"/>
    <s v="AC.3100302"/>
    <s v="31003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27"/>
    <s v="31006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3"/>
    <s v="3101013"/>
    <x v="0"/>
    <x v="0"/>
    <x v="0"/>
    <n v="22045"/>
    <m/>
    <m/>
    <m/>
    <m/>
    <m/>
    <m/>
    <m/>
    <m/>
    <m/>
    <m/>
    <m/>
    <m/>
    <m/>
    <x v="0"/>
    <x v="0"/>
    <x v="0"/>
  </r>
  <r>
    <x v="0"/>
    <x v="0"/>
    <x v="0"/>
    <s v="AC.4500341"/>
    <s v="45003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07"/>
    <s v="31012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3"/>
    <s v="45001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32"/>
    <s v="48001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1"/>
    <s v="32504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72"/>
    <s v="45501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5"/>
    <s v="3100645"/>
    <x v="0"/>
    <x v="0"/>
    <x v="0"/>
    <n v="42962.79"/>
    <m/>
    <m/>
    <m/>
    <m/>
    <m/>
    <m/>
    <m/>
    <m/>
    <m/>
    <m/>
    <m/>
    <m/>
    <m/>
    <x v="0"/>
    <x v="0"/>
    <x v="0"/>
  </r>
  <r>
    <x v="0"/>
    <x v="0"/>
    <x v="0"/>
    <s v="AC.3101082"/>
    <s v="3101082"/>
    <x v="0"/>
    <x v="0"/>
    <x v="0"/>
    <n v="109000"/>
    <m/>
    <m/>
    <m/>
    <m/>
    <m/>
    <m/>
    <m/>
    <m/>
    <m/>
    <m/>
    <m/>
    <m/>
    <m/>
    <x v="0"/>
    <x v="0"/>
    <x v="0"/>
  </r>
  <r>
    <x v="0"/>
    <x v="0"/>
    <x v="0"/>
    <s v="AC.3100505"/>
    <s v="31005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5"/>
    <s v="4500505"/>
    <x v="0"/>
    <x v="0"/>
    <x v="0"/>
    <n v="1783527.64"/>
    <m/>
    <m/>
    <m/>
    <m/>
    <m/>
    <m/>
    <m/>
    <m/>
    <m/>
    <m/>
    <m/>
    <m/>
    <m/>
    <x v="0"/>
    <x v="0"/>
    <x v="0"/>
  </r>
  <r>
    <x v="0"/>
    <x v="0"/>
    <x v="0"/>
    <s v="AC.3100416"/>
    <s v="3100416"/>
    <x v="0"/>
    <x v="0"/>
    <x v="0"/>
    <n v="2248499.36"/>
    <m/>
    <m/>
    <m/>
    <m/>
    <m/>
    <m/>
    <m/>
    <m/>
    <m/>
    <m/>
    <m/>
    <m/>
    <m/>
    <x v="0"/>
    <x v="0"/>
    <x v="0"/>
  </r>
  <r>
    <x v="0"/>
    <x v="0"/>
    <x v="0"/>
    <s v="AC.4500234"/>
    <s v="4500234"/>
    <x v="0"/>
    <x v="0"/>
    <x v="0"/>
    <n v="130000"/>
    <m/>
    <m/>
    <m/>
    <m/>
    <m/>
    <m/>
    <m/>
    <m/>
    <m/>
    <m/>
    <m/>
    <m/>
    <m/>
    <x v="0"/>
    <x v="0"/>
    <x v="0"/>
  </r>
  <r>
    <x v="0"/>
    <x v="0"/>
    <x v="0"/>
    <s v="AC.3100142"/>
    <s v="3100142"/>
    <x v="0"/>
    <x v="0"/>
    <x v="0"/>
    <n v="255000"/>
    <m/>
    <m/>
    <m/>
    <m/>
    <m/>
    <m/>
    <m/>
    <m/>
    <m/>
    <m/>
    <m/>
    <m/>
    <m/>
    <x v="0"/>
    <x v="0"/>
    <x v="0"/>
  </r>
  <r>
    <x v="0"/>
    <x v="0"/>
    <x v="0"/>
    <s v="AC.4500263"/>
    <s v="4500263"/>
    <x v="0"/>
    <x v="0"/>
    <x v="0"/>
    <n v="15779.06"/>
    <m/>
    <m/>
    <m/>
    <m/>
    <m/>
    <m/>
    <m/>
    <m/>
    <m/>
    <m/>
    <m/>
    <m/>
    <m/>
    <x v="0"/>
    <x v="0"/>
    <x v="0"/>
  </r>
  <r>
    <x v="0"/>
    <x v="0"/>
    <x v="0"/>
    <s v="AC.4501309"/>
    <s v="45013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3"/>
    <s v="3101623"/>
    <x v="0"/>
    <x v="0"/>
    <x v="0"/>
    <n v="75728.63"/>
    <m/>
    <m/>
    <m/>
    <m/>
    <m/>
    <m/>
    <m/>
    <m/>
    <m/>
    <m/>
    <m/>
    <m/>
    <m/>
    <x v="0"/>
    <x v="0"/>
    <x v="0"/>
  </r>
  <r>
    <x v="0"/>
    <x v="0"/>
    <x v="0"/>
    <s v="AC.3250408"/>
    <s v="32504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6"/>
    <s v="310155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16"/>
    <s v="32504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43"/>
    <s v="31016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0"/>
    <s v="485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7"/>
    <s v="3100637"/>
    <x v="0"/>
    <x v="0"/>
    <x v="0"/>
    <n v="88539.1"/>
    <m/>
    <m/>
    <m/>
    <m/>
    <m/>
    <m/>
    <m/>
    <m/>
    <m/>
    <m/>
    <m/>
    <m/>
    <m/>
    <x v="0"/>
    <x v="0"/>
    <x v="0"/>
  </r>
  <r>
    <x v="0"/>
    <x v="0"/>
    <x v="0"/>
    <s v="AC.3250443"/>
    <s v="32504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81"/>
    <s v="450018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01"/>
    <s v="4510101"/>
    <x v="0"/>
    <x v="0"/>
    <x v="0"/>
    <n v="9400"/>
    <m/>
    <m/>
    <m/>
    <m/>
    <m/>
    <m/>
    <m/>
    <m/>
    <m/>
    <m/>
    <m/>
    <m/>
    <m/>
    <x v="0"/>
    <x v="0"/>
    <x v="0"/>
  </r>
  <r>
    <x v="0"/>
    <x v="0"/>
    <x v="0"/>
    <s v="AC.4600208"/>
    <s v="4600208"/>
    <x v="0"/>
    <x v="0"/>
    <x v="0"/>
    <n v="153567.39000000001"/>
    <m/>
    <m/>
    <m/>
    <m/>
    <m/>
    <m/>
    <m/>
    <m/>
    <m/>
    <m/>
    <m/>
    <m/>
    <m/>
    <x v="0"/>
    <x v="0"/>
    <x v="0"/>
  </r>
  <r>
    <x v="0"/>
    <x v="0"/>
    <x v="0"/>
    <s v="AC.3101860"/>
    <s v="31018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2"/>
    <s v="3100132"/>
    <x v="0"/>
    <x v="0"/>
    <x v="0"/>
    <n v="76000"/>
    <m/>
    <m/>
    <m/>
    <m/>
    <m/>
    <m/>
    <m/>
    <m/>
    <m/>
    <m/>
    <m/>
    <m/>
    <m/>
    <x v="0"/>
    <x v="0"/>
    <x v="0"/>
  </r>
  <r>
    <x v="0"/>
    <x v="0"/>
    <x v="0"/>
    <s v="AC.3100384"/>
    <s v="310038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1"/>
    <s v="45005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17"/>
    <s v="31001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05"/>
    <s v="480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1"/>
    <s v="31001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0"/>
    <s v="31001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05"/>
    <s v="3100405"/>
    <x v="0"/>
    <x v="0"/>
    <x v="0"/>
    <n v="2302000"/>
    <m/>
    <m/>
    <m/>
    <m/>
    <m/>
    <m/>
    <m/>
    <m/>
    <m/>
    <m/>
    <m/>
    <m/>
    <m/>
    <x v="0"/>
    <x v="0"/>
    <x v="0"/>
  </r>
  <r>
    <x v="0"/>
    <x v="0"/>
    <x v="0"/>
    <s v="AC.3101522"/>
    <s v="31015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1"/>
    <s v="31015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8"/>
    <s v="31015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7"/>
    <s v="31003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8"/>
    <s v="31001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3"/>
    <s v="31003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77"/>
    <s v="3101077"/>
    <x v="0"/>
    <x v="0"/>
    <x v="0"/>
    <n v="50000"/>
    <m/>
    <m/>
    <m/>
    <m/>
    <m/>
    <m/>
    <m/>
    <m/>
    <m/>
    <m/>
    <m/>
    <m/>
    <m/>
    <x v="0"/>
    <x v="0"/>
    <x v="0"/>
  </r>
  <r>
    <x v="0"/>
    <x v="0"/>
    <x v="0"/>
    <s v="AC.3101561"/>
    <s v="31015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43"/>
    <s v="45007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6"/>
    <s v="310159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03"/>
    <s v="4500203"/>
    <x v="0"/>
    <x v="0"/>
    <x v="0"/>
    <n v="27951"/>
    <m/>
    <m/>
    <m/>
    <m/>
    <m/>
    <m/>
    <m/>
    <m/>
    <m/>
    <m/>
    <m/>
    <m/>
    <m/>
    <x v="0"/>
    <x v="0"/>
    <x v="0"/>
  </r>
  <r>
    <x v="0"/>
    <x v="0"/>
    <x v="0"/>
    <s v="AC.4501301"/>
    <s v="45013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7"/>
    <s v="31008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4"/>
    <s v="46002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7"/>
    <s v="3101007"/>
    <x v="0"/>
    <x v="0"/>
    <x v="0"/>
    <n v="140000"/>
    <m/>
    <m/>
    <m/>
    <m/>
    <m/>
    <m/>
    <m/>
    <m/>
    <m/>
    <m/>
    <m/>
    <m/>
    <m/>
    <x v="0"/>
    <x v="0"/>
    <x v="0"/>
  </r>
  <r>
    <x v="0"/>
    <x v="0"/>
    <x v="0"/>
    <s v="AC.3101306"/>
    <s v="3101306"/>
    <x v="0"/>
    <x v="0"/>
    <x v="0"/>
    <n v="59232.99"/>
    <m/>
    <m/>
    <m/>
    <m/>
    <m/>
    <m/>
    <m/>
    <m/>
    <m/>
    <m/>
    <m/>
    <m/>
    <m/>
    <x v="0"/>
    <x v="0"/>
    <x v="0"/>
  </r>
  <r>
    <x v="0"/>
    <x v="0"/>
    <x v="0"/>
    <s v="AC.3101537"/>
    <s v="3101537"/>
    <x v="0"/>
    <x v="0"/>
    <x v="0"/>
    <n v="39053.699999999997"/>
    <m/>
    <m/>
    <m/>
    <m/>
    <m/>
    <m/>
    <m/>
    <m/>
    <m/>
    <m/>
    <m/>
    <m/>
    <m/>
    <x v="0"/>
    <x v="0"/>
    <x v="0"/>
  </r>
  <r>
    <x v="0"/>
    <x v="0"/>
    <x v="0"/>
    <s v="AC.3250419"/>
    <s v="32504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1"/>
    <s v="45001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15"/>
    <s v="31018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35"/>
    <s v="31006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24"/>
    <s v="45012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8"/>
    <s v="31004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05"/>
    <s v="31013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19"/>
    <s v="3101519"/>
    <x v="0"/>
    <x v="0"/>
    <x v="0"/>
    <n v="1973.49"/>
    <m/>
    <m/>
    <m/>
    <m/>
    <m/>
    <m/>
    <m/>
    <m/>
    <m/>
    <m/>
    <m/>
    <m/>
    <m/>
    <x v="0"/>
    <x v="0"/>
    <x v="0"/>
  </r>
  <r>
    <x v="0"/>
    <x v="0"/>
    <x v="0"/>
    <s v="AC.4500737"/>
    <s v="45007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3"/>
    <s v="3100133"/>
    <x v="0"/>
    <x v="0"/>
    <x v="0"/>
    <n v="161000"/>
    <m/>
    <m/>
    <m/>
    <m/>
    <m/>
    <m/>
    <m/>
    <m/>
    <m/>
    <m/>
    <m/>
    <m/>
    <m/>
    <x v="0"/>
    <x v="0"/>
    <x v="0"/>
  </r>
  <r>
    <x v="0"/>
    <x v="0"/>
    <x v="0"/>
    <s v="AC.4800109"/>
    <s v="480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4"/>
    <s v="31018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0"/>
    <s v="31013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71"/>
    <s v="45001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37"/>
    <s v="31008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44"/>
    <s v="4500244"/>
    <x v="0"/>
    <x v="0"/>
    <x v="0"/>
    <n v="523714.72"/>
    <m/>
    <m/>
    <m/>
    <m/>
    <m/>
    <m/>
    <m/>
    <m/>
    <m/>
    <m/>
    <m/>
    <m/>
    <m/>
    <x v="0"/>
    <x v="0"/>
    <x v="0"/>
  </r>
  <r>
    <x v="0"/>
    <x v="0"/>
    <x v="0"/>
    <s v="AC.3100847"/>
    <s v="31008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1"/>
    <s v="3101001"/>
    <x v="0"/>
    <x v="0"/>
    <x v="0"/>
    <n v="196184"/>
    <m/>
    <m/>
    <m/>
    <m/>
    <m/>
    <m/>
    <m/>
    <m/>
    <m/>
    <m/>
    <m/>
    <m/>
    <m/>
    <x v="0"/>
    <x v="0"/>
    <x v="0"/>
  </r>
  <r>
    <x v="0"/>
    <x v="0"/>
    <x v="0"/>
    <s v="AC.4700405"/>
    <s v="47004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1"/>
    <s v="3101581"/>
    <x v="0"/>
    <x v="0"/>
    <x v="0"/>
    <n v="56801.1"/>
    <m/>
    <m/>
    <m/>
    <m/>
    <m/>
    <m/>
    <m/>
    <m/>
    <m/>
    <m/>
    <m/>
    <m/>
    <m/>
    <x v="0"/>
    <x v="0"/>
    <x v="0"/>
  </r>
  <r>
    <x v="0"/>
    <x v="0"/>
    <x v="0"/>
    <s v="AC.3250515"/>
    <s v="32505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1"/>
    <s v="3100641"/>
    <x v="0"/>
    <x v="0"/>
    <x v="0"/>
    <n v="12635.22"/>
    <m/>
    <m/>
    <m/>
    <m/>
    <m/>
    <m/>
    <m/>
    <m/>
    <m/>
    <m/>
    <m/>
    <m/>
    <m/>
    <x v="0"/>
    <x v="0"/>
    <x v="0"/>
  </r>
  <r>
    <x v="0"/>
    <x v="0"/>
    <x v="0"/>
    <s v="AC.3102131"/>
    <s v="31021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1"/>
    <s v="485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5"/>
    <s v="31008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20"/>
    <s v="3260120"/>
    <x v="0"/>
    <x v="0"/>
    <x v="0"/>
    <n v="25500000"/>
    <m/>
    <m/>
    <m/>
    <m/>
    <m/>
    <m/>
    <m/>
    <m/>
    <m/>
    <m/>
    <m/>
    <m/>
    <m/>
    <x v="0"/>
    <x v="0"/>
    <x v="0"/>
  </r>
  <r>
    <x v="0"/>
    <x v="0"/>
    <x v="0"/>
    <s v="AC.3101847"/>
    <s v="31018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45"/>
    <s v="31015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05"/>
    <s v="45007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2"/>
    <s v="3100332"/>
    <x v="0"/>
    <x v="0"/>
    <x v="0"/>
    <n v="612500"/>
    <m/>
    <m/>
    <m/>
    <m/>
    <m/>
    <m/>
    <m/>
    <m/>
    <m/>
    <m/>
    <m/>
    <m/>
    <m/>
    <x v="0"/>
    <x v="0"/>
    <x v="0"/>
  </r>
  <r>
    <x v="0"/>
    <x v="0"/>
    <x v="0"/>
    <s v="AC.3250429"/>
    <s v="32504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50101"/>
    <s v="4650101"/>
    <x v="0"/>
    <x v="0"/>
    <x v="0"/>
    <n v="500000"/>
    <m/>
    <m/>
    <m/>
    <m/>
    <m/>
    <m/>
    <m/>
    <m/>
    <m/>
    <m/>
    <m/>
    <m/>
    <m/>
    <x v="0"/>
    <x v="0"/>
    <x v="0"/>
  </r>
  <r>
    <x v="0"/>
    <x v="0"/>
    <x v="0"/>
    <s v="AC.3100832"/>
    <s v="31008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92"/>
    <s v="450029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31"/>
    <s v="31016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89"/>
    <s v="310038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1"/>
    <s v="31003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29"/>
    <s v="3100429"/>
    <x v="0"/>
    <x v="0"/>
    <x v="0"/>
    <n v="160114"/>
    <m/>
    <m/>
    <m/>
    <m/>
    <m/>
    <m/>
    <m/>
    <m/>
    <m/>
    <m/>
    <m/>
    <m/>
    <m/>
    <x v="0"/>
    <x v="0"/>
    <x v="0"/>
  </r>
  <r>
    <x v="0"/>
    <x v="0"/>
    <x v="0"/>
    <s v="AC.3100452"/>
    <s v="3100452"/>
    <x v="0"/>
    <x v="0"/>
    <x v="0"/>
    <n v="24833.33"/>
    <m/>
    <m/>
    <m/>
    <m/>
    <m/>
    <m/>
    <m/>
    <m/>
    <m/>
    <m/>
    <m/>
    <m/>
    <m/>
    <x v="0"/>
    <x v="0"/>
    <x v="0"/>
  </r>
  <r>
    <x v="0"/>
    <x v="0"/>
    <x v="0"/>
    <s v="AC.4500334"/>
    <s v="4500334"/>
    <x v="0"/>
    <x v="0"/>
    <x v="0"/>
    <n v="35000"/>
    <m/>
    <m/>
    <m/>
    <m/>
    <m/>
    <m/>
    <m/>
    <m/>
    <m/>
    <m/>
    <m/>
    <m/>
    <m/>
    <x v="0"/>
    <x v="0"/>
    <x v="0"/>
  </r>
  <r>
    <x v="0"/>
    <x v="0"/>
    <x v="0"/>
    <s v="AC.3520108"/>
    <s v="3520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8"/>
    <s v="31015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2"/>
    <s v="45002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7"/>
    <s v="48501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8"/>
    <s v="31007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44"/>
    <s v="31001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2"/>
    <s v="3100482"/>
    <x v="0"/>
    <x v="0"/>
    <x v="0"/>
    <n v="1140000"/>
    <m/>
    <m/>
    <m/>
    <m/>
    <m/>
    <m/>
    <m/>
    <m/>
    <m/>
    <m/>
    <m/>
    <m/>
    <m/>
    <x v="0"/>
    <x v="0"/>
    <x v="0"/>
  </r>
  <r>
    <x v="0"/>
    <x v="0"/>
    <x v="0"/>
    <s v="AC.3100377"/>
    <s v="3100377"/>
    <x v="0"/>
    <x v="0"/>
    <x v="0"/>
    <n v="237892.15"/>
    <m/>
    <m/>
    <m/>
    <m/>
    <m/>
    <m/>
    <m/>
    <m/>
    <m/>
    <m/>
    <m/>
    <m/>
    <m/>
    <x v="0"/>
    <x v="0"/>
    <x v="0"/>
  </r>
  <r>
    <x v="0"/>
    <x v="0"/>
    <x v="0"/>
    <s v="AC.3100118"/>
    <s v="31001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1"/>
    <s v="3100151"/>
    <x v="0"/>
    <x v="0"/>
    <x v="0"/>
    <n v="160000"/>
    <m/>
    <m/>
    <m/>
    <m/>
    <m/>
    <m/>
    <m/>
    <m/>
    <m/>
    <m/>
    <m/>
    <m/>
    <m/>
    <x v="0"/>
    <x v="0"/>
    <x v="0"/>
  </r>
  <r>
    <x v="0"/>
    <x v="0"/>
    <x v="0"/>
    <s v="AC.3102111"/>
    <s v="3102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4"/>
    <s v="4550164"/>
    <x v="0"/>
    <x v="0"/>
    <x v="0"/>
    <n v="1288094.77"/>
    <m/>
    <m/>
    <m/>
    <m/>
    <m/>
    <m/>
    <m/>
    <m/>
    <m/>
    <m/>
    <m/>
    <m/>
    <m/>
    <x v="0"/>
    <x v="0"/>
    <x v="0"/>
  </r>
  <r>
    <x v="0"/>
    <x v="0"/>
    <x v="0"/>
    <s v="AC.3250516"/>
    <s v="32505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7"/>
    <s v="330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2"/>
    <s v="31007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0"/>
    <s v="31009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9"/>
    <s v="31008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6"/>
    <s v="3101616"/>
    <x v="0"/>
    <x v="0"/>
    <x v="0"/>
    <n v="82451"/>
    <m/>
    <m/>
    <m/>
    <m/>
    <m/>
    <m/>
    <m/>
    <m/>
    <m/>
    <m/>
    <m/>
    <m/>
    <m/>
    <x v="0"/>
    <x v="0"/>
    <x v="0"/>
  </r>
  <r>
    <x v="0"/>
    <x v="0"/>
    <x v="0"/>
    <s v="AC.3260137"/>
    <s v="32601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9"/>
    <s v="31009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20"/>
    <s v="31012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9"/>
    <s v="45501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0"/>
    <s v="45502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32"/>
    <s v="45007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1"/>
    <s v="31003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81"/>
    <s v="3101081"/>
    <x v="0"/>
    <x v="0"/>
    <x v="0"/>
    <n v="98085.75"/>
    <m/>
    <m/>
    <m/>
    <m/>
    <m/>
    <m/>
    <m/>
    <m/>
    <m/>
    <m/>
    <m/>
    <m/>
    <m/>
    <x v="0"/>
    <x v="0"/>
    <x v="0"/>
  </r>
  <r>
    <x v="0"/>
    <x v="0"/>
    <x v="0"/>
    <s v="AC.3100180"/>
    <s v="3100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45"/>
    <s v="45001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1"/>
    <s v="45013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09"/>
    <s v="451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4"/>
    <s v="3520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2"/>
    <s v="45003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02"/>
    <s v="480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4"/>
    <s v="47003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63"/>
    <s v="3100363"/>
    <x v="0"/>
    <x v="0"/>
    <x v="0"/>
    <n v="563507.93999999994"/>
    <m/>
    <m/>
    <m/>
    <m/>
    <m/>
    <m/>
    <m/>
    <m/>
    <m/>
    <m/>
    <m/>
    <m/>
    <m/>
    <x v="0"/>
    <x v="0"/>
    <x v="0"/>
  </r>
  <r>
    <x v="0"/>
    <x v="0"/>
    <x v="0"/>
    <s v="AC.4500165"/>
    <s v="4500165"/>
    <x v="0"/>
    <x v="0"/>
    <x v="0"/>
    <n v="775956.96"/>
    <m/>
    <m/>
    <m/>
    <m/>
    <m/>
    <m/>
    <m/>
    <m/>
    <m/>
    <m/>
    <m/>
    <m/>
    <m/>
    <x v="0"/>
    <x v="0"/>
    <x v="0"/>
  </r>
  <r>
    <x v="0"/>
    <x v="0"/>
    <x v="0"/>
    <s v="AC.3101703"/>
    <s v="3101703"/>
    <x v="0"/>
    <x v="0"/>
    <x v="0"/>
    <n v="350000"/>
    <m/>
    <m/>
    <m/>
    <m/>
    <m/>
    <m/>
    <m/>
    <m/>
    <m/>
    <m/>
    <m/>
    <m/>
    <m/>
    <x v="0"/>
    <x v="0"/>
    <x v="0"/>
  </r>
  <r>
    <x v="0"/>
    <x v="0"/>
    <x v="0"/>
    <s v="AC.3101079"/>
    <s v="3101079"/>
    <x v="0"/>
    <x v="0"/>
    <x v="0"/>
    <n v="16613"/>
    <m/>
    <m/>
    <m/>
    <m/>
    <m/>
    <m/>
    <m/>
    <m/>
    <m/>
    <m/>
    <m/>
    <m/>
    <m/>
    <x v="0"/>
    <x v="0"/>
    <x v="0"/>
  </r>
  <r>
    <x v="0"/>
    <x v="0"/>
    <x v="0"/>
    <s v="AC.4500297"/>
    <s v="45002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02"/>
    <s v="455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07"/>
    <s v="45007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7"/>
    <s v="4501217"/>
    <x v="0"/>
    <x v="0"/>
    <x v="0"/>
    <n v="59697.62"/>
    <m/>
    <m/>
    <m/>
    <m/>
    <m/>
    <m/>
    <m/>
    <m/>
    <m/>
    <m/>
    <m/>
    <m/>
    <m/>
    <x v="0"/>
    <x v="0"/>
    <x v="0"/>
  </r>
  <r>
    <x v="0"/>
    <x v="0"/>
    <x v="0"/>
    <s v="AC.3250510"/>
    <s v="32505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1"/>
    <s v="3100481"/>
    <x v="0"/>
    <x v="0"/>
    <x v="0"/>
    <n v="410000"/>
    <m/>
    <m/>
    <m/>
    <m/>
    <m/>
    <m/>
    <m/>
    <m/>
    <m/>
    <m/>
    <m/>
    <m/>
    <m/>
    <x v="0"/>
    <x v="0"/>
    <x v="0"/>
  </r>
  <r>
    <x v="0"/>
    <x v="0"/>
    <x v="0"/>
    <s v="AC.BA0910"/>
    <s v="CE19_BA09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40"/>
    <s v="CE19_BA1040"/>
    <x v="0"/>
    <x v="0"/>
    <x v="0"/>
    <n v="4686.5"/>
    <m/>
    <m/>
    <m/>
    <m/>
    <m/>
    <m/>
    <m/>
    <m/>
    <m/>
    <m/>
    <m/>
    <m/>
    <m/>
    <x v="0"/>
    <x v="0"/>
    <x v="0"/>
  </r>
  <r>
    <x v="0"/>
    <x v="0"/>
    <x v="0"/>
    <s v="AC.BA1120"/>
    <s v="CE19_BA1120"/>
    <x v="0"/>
    <x v="0"/>
    <x v="0"/>
    <n v="258655.15"/>
    <m/>
    <m/>
    <m/>
    <m/>
    <m/>
    <m/>
    <m/>
    <m/>
    <m/>
    <m/>
    <m/>
    <m/>
    <m/>
    <x v="0"/>
    <x v="0"/>
    <x v="0"/>
  </r>
  <r>
    <x v="0"/>
    <x v="0"/>
    <x v="0"/>
    <s v="AC.BA1230"/>
    <s v="CE19_BA12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0"/>
    <s v="31004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7"/>
    <s v="31005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6"/>
    <s v="3250406"/>
    <x v="0"/>
    <x v="0"/>
    <x v="0"/>
    <n v="17000"/>
    <m/>
    <m/>
    <m/>
    <m/>
    <m/>
    <m/>
    <m/>
    <m/>
    <m/>
    <m/>
    <m/>
    <m/>
    <m/>
    <x v="0"/>
    <x v="0"/>
    <x v="0"/>
  </r>
  <r>
    <x v="0"/>
    <x v="0"/>
    <x v="0"/>
    <s v="AC.BA0551"/>
    <s v="CE19_BA05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60"/>
    <s v="CE19_BA0660"/>
    <x v="0"/>
    <x v="0"/>
    <x v="0"/>
    <n v="2094035.96"/>
    <m/>
    <m/>
    <m/>
    <m/>
    <m/>
    <m/>
    <m/>
    <m/>
    <m/>
    <m/>
    <m/>
    <m/>
    <m/>
    <x v="0"/>
    <x v="0"/>
    <x v="0"/>
  </r>
  <r>
    <x v="0"/>
    <x v="0"/>
    <x v="0"/>
    <s v="AC.BA2130"/>
    <s v="CE19_BA2130"/>
    <x v="0"/>
    <x v="0"/>
    <x v="0"/>
    <n v="797045.19"/>
    <m/>
    <m/>
    <m/>
    <m/>
    <m/>
    <m/>
    <m/>
    <m/>
    <m/>
    <m/>
    <m/>
    <m/>
    <m/>
    <x v="0"/>
    <x v="0"/>
    <x v="0"/>
  </r>
  <r>
    <x v="0"/>
    <x v="0"/>
    <x v="0"/>
    <s v="AC.EA0140"/>
    <s v="CE19_EA0140"/>
    <x v="0"/>
    <x v="0"/>
    <x v="0"/>
    <n v="250000"/>
    <m/>
    <m/>
    <m/>
    <m/>
    <m/>
    <m/>
    <m/>
    <m/>
    <m/>
    <m/>
    <m/>
    <m/>
    <m/>
    <x v="0"/>
    <x v="0"/>
    <x v="0"/>
  </r>
  <r>
    <x v="0"/>
    <x v="0"/>
    <x v="0"/>
    <s v="AC.EA0240"/>
    <s v="CE19_EA0240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BA0780"/>
    <s v="CE19_BA0780"/>
    <x v="0"/>
    <x v="0"/>
    <x v="0"/>
    <n v="1000"/>
    <m/>
    <m/>
    <m/>
    <m/>
    <m/>
    <m/>
    <m/>
    <m/>
    <m/>
    <m/>
    <m/>
    <m/>
    <m/>
    <x v="0"/>
    <x v="0"/>
    <x v="0"/>
  </r>
  <r>
    <x v="0"/>
    <x v="0"/>
    <x v="0"/>
    <s v="AC.AA0542"/>
    <s v="CE19_AA05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910"/>
    <s v="CE19_AA09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850"/>
    <s v="CE19_BA08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420"/>
    <s v="CE19_BA14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700"/>
    <s v="CE19_BA1700"/>
    <x v="0"/>
    <x v="0"/>
    <x v="0"/>
    <n v="164888.72"/>
    <m/>
    <m/>
    <m/>
    <m/>
    <m/>
    <m/>
    <m/>
    <m/>
    <m/>
    <m/>
    <m/>
    <m/>
    <m/>
    <x v="0"/>
    <x v="0"/>
    <x v="0"/>
  </r>
  <r>
    <x v="0"/>
    <x v="0"/>
    <x v="0"/>
    <s v="AC.BA1831"/>
    <s v="CE19_BA18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01"/>
    <s v="CE19_BA0301"/>
    <x v="0"/>
    <x v="0"/>
    <x v="0"/>
    <n v="31195000"/>
    <m/>
    <m/>
    <m/>
    <m/>
    <m/>
    <m/>
    <m/>
    <m/>
    <m/>
    <m/>
    <m/>
    <m/>
    <m/>
    <x v="0"/>
    <x v="0"/>
    <x v="0"/>
  </r>
  <r>
    <x v="0"/>
    <x v="0"/>
    <x v="0"/>
    <s v="AC.BA0470"/>
    <s v="CE19_BA0470"/>
    <x v="0"/>
    <x v="0"/>
    <x v="0"/>
    <n v="63470"/>
    <m/>
    <m/>
    <m/>
    <m/>
    <m/>
    <m/>
    <m/>
    <m/>
    <m/>
    <m/>
    <m/>
    <m/>
    <m/>
    <x v="0"/>
    <x v="0"/>
    <x v="0"/>
  </r>
  <r>
    <x v="0"/>
    <x v="0"/>
    <x v="0"/>
    <s v="AC.BA2450"/>
    <s v="CE19_BA24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160"/>
    <s v="CE19_EA0160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AA0034"/>
    <s v="CE19_AA0034"/>
    <x v="0"/>
    <x v="0"/>
    <x v="0"/>
    <n v="14421430.220000001"/>
    <m/>
    <m/>
    <m/>
    <m/>
    <m/>
    <m/>
    <m/>
    <m/>
    <m/>
    <m/>
    <m/>
    <m/>
    <m/>
    <x v="0"/>
    <x v="0"/>
    <x v="0"/>
  </r>
  <r>
    <x v="0"/>
    <x v="0"/>
    <x v="0"/>
    <s v="AC.BA0590"/>
    <s v="CE19_BA05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80"/>
    <s v="CE19_AA04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540"/>
    <s v="CE19_BA15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640"/>
    <s v="CE19_BA1640"/>
    <x v="0"/>
    <x v="0"/>
    <x v="0"/>
    <n v="676000"/>
    <m/>
    <m/>
    <m/>
    <m/>
    <m/>
    <m/>
    <m/>
    <m/>
    <m/>
    <m/>
    <m/>
    <m/>
    <m/>
    <x v="0"/>
    <x v="0"/>
    <x v="0"/>
  </r>
  <r>
    <x v="0"/>
    <x v="0"/>
    <x v="0"/>
    <s v="AC.BA2260"/>
    <s v="CE19_BA22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20"/>
    <s v="CE19_BA2320"/>
    <x v="0"/>
    <x v="0"/>
    <x v="0"/>
    <n v="14827883.960000001"/>
    <m/>
    <m/>
    <m/>
    <m/>
    <m/>
    <m/>
    <m/>
    <m/>
    <m/>
    <m/>
    <m/>
    <m/>
    <m/>
    <x v="0"/>
    <x v="0"/>
    <x v="0"/>
  </r>
  <r>
    <x v="0"/>
    <x v="0"/>
    <x v="0"/>
    <s v="AC.BA2686"/>
    <s v="CE19_BA26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90"/>
    <s v="CE19_BA0390"/>
    <x v="0"/>
    <x v="0"/>
    <x v="0"/>
    <n v="252154930.88"/>
    <m/>
    <m/>
    <m/>
    <m/>
    <m/>
    <m/>
    <m/>
    <m/>
    <m/>
    <m/>
    <m/>
    <m/>
    <m/>
    <x v="0"/>
    <x v="0"/>
    <x v="0"/>
  </r>
  <r>
    <x v="0"/>
    <x v="0"/>
    <x v="0"/>
    <s v="AC.3260123"/>
    <s v="3260123"/>
    <x v="0"/>
    <x v="0"/>
    <x v="0"/>
    <n v="20000"/>
    <m/>
    <m/>
    <m/>
    <m/>
    <m/>
    <m/>
    <m/>
    <m/>
    <m/>
    <m/>
    <m/>
    <m/>
    <m/>
    <x v="0"/>
    <x v="0"/>
    <x v="0"/>
  </r>
  <r>
    <x v="0"/>
    <x v="0"/>
    <x v="0"/>
    <s v="AC.DZ9999"/>
    <s v="CE19_DZ9999"/>
    <x v="0"/>
    <x v="0"/>
    <x v="0"/>
    <n v="500000"/>
    <m/>
    <m/>
    <m/>
    <m/>
    <m/>
    <m/>
    <m/>
    <m/>
    <m/>
    <m/>
    <m/>
    <m/>
    <m/>
    <x v="0"/>
    <x v="0"/>
    <x v="0"/>
  </r>
  <r>
    <x v="0"/>
    <x v="0"/>
    <x v="0"/>
    <s v="AC.3100123"/>
    <s v="3100123"/>
    <x v="0"/>
    <x v="0"/>
    <x v="0"/>
    <n v="1000"/>
    <m/>
    <m/>
    <m/>
    <m/>
    <m/>
    <m/>
    <m/>
    <m/>
    <m/>
    <m/>
    <m/>
    <m/>
    <m/>
    <x v="0"/>
    <x v="0"/>
    <x v="0"/>
  </r>
  <r>
    <x v="0"/>
    <x v="0"/>
    <x v="0"/>
    <s v="AC.4500254"/>
    <s v="45002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91"/>
    <s v="450029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80"/>
    <s v="3101080"/>
    <x v="0"/>
    <x v="0"/>
    <x v="0"/>
    <n v="6500"/>
    <m/>
    <m/>
    <m/>
    <m/>
    <m/>
    <m/>
    <m/>
    <m/>
    <m/>
    <m/>
    <m/>
    <m/>
    <m/>
    <x v="0"/>
    <x v="0"/>
    <x v="0"/>
  </r>
  <r>
    <x v="0"/>
    <x v="0"/>
    <x v="0"/>
    <s v="AC.3101824"/>
    <s v="31018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86"/>
    <s v="45001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13"/>
    <s v="35201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8"/>
    <s v="31006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8"/>
    <s v="310157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01"/>
    <s v="3101101"/>
    <x v="0"/>
    <x v="0"/>
    <x v="0"/>
    <n v="839422.61"/>
    <m/>
    <m/>
    <m/>
    <m/>
    <m/>
    <m/>
    <m/>
    <m/>
    <m/>
    <m/>
    <m/>
    <m/>
    <m/>
    <x v="0"/>
    <x v="0"/>
    <x v="0"/>
  </r>
  <r>
    <x v="0"/>
    <x v="0"/>
    <x v="0"/>
    <s v="AC.3100478"/>
    <s v="3100478"/>
    <x v="0"/>
    <x v="0"/>
    <x v="0"/>
    <n v="787372.23"/>
    <m/>
    <m/>
    <m/>
    <m/>
    <m/>
    <m/>
    <m/>
    <m/>
    <m/>
    <m/>
    <m/>
    <m/>
    <m/>
    <x v="0"/>
    <x v="0"/>
    <x v="0"/>
  </r>
  <r>
    <x v="0"/>
    <x v="0"/>
    <x v="0"/>
    <s v="AC.3100351"/>
    <s v="3100351"/>
    <x v="0"/>
    <x v="0"/>
    <x v="0"/>
    <n v="112562.79"/>
    <m/>
    <m/>
    <m/>
    <m/>
    <m/>
    <m/>
    <m/>
    <m/>
    <m/>
    <m/>
    <m/>
    <m/>
    <m/>
    <x v="0"/>
    <x v="0"/>
    <x v="0"/>
  </r>
  <r>
    <x v="0"/>
    <x v="0"/>
    <x v="0"/>
    <s v="AC.3100159"/>
    <s v="31001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6"/>
    <s v="455019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30"/>
    <s v="31008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7"/>
    <s v="45501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55"/>
    <s v="31006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90"/>
    <s v="CE19_BA2390"/>
    <x v="0"/>
    <x v="0"/>
    <x v="0"/>
    <n v="70181.460000000006"/>
    <m/>
    <m/>
    <m/>
    <m/>
    <m/>
    <m/>
    <m/>
    <m/>
    <m/>
    <m/>
    <m/>
    <m/>
    <m/>
    <x v="0"/>
    <x v="0"/>
    <x v="0"/>
  </r>
  <r>
    <x v="0"/>
    <x v="0"/>
    <x v="0"/>
    <s v="AC.BA0900"/>
    <s v="CE19_BA0900"/>
    <x v="0"/>
    <x v="0"/>
    <x v="0"/>
    <n v="2566676"/>
    <m/>
    <m/>
    <m/>
    <m/>
    <m/>
    <m/>
    <m/>
    <m/>
    <m/>
    <m/>
    <m/>
    <m/>
    <m/>
    <x v="0"/>
    <x v="0"/>
    <x v="0"/>
  </r>
  <r>
    <x v="0"/>
    <x v="0"/>
    <x v="0"/>
    <s v="AC.CA0130"/>
    <s v="CE19_CA01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970"/>
    <s v="CE19_AA0970"/>
    <x v="0"/>
    <x v="0"/>
    <x v="0"/>
    <n v="80000"/>
    <m/>
    <m/>
    <m/>
    <m/>
    <m/>
    <m/>
    <m/>
    <m/>
    <m/>
    <m/>
    <m/>
    <m/>
    <m/>
    <x v="0"/>
    <x v="0"/>
    <x v="0"/>
  </r>
  <r>
    <x v="0"/>
    <x v="0"/>
    <x v="0"/>
    <s v="AC.BA2811"/>
    <s v="CE19_BA28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XA0000"/>
    <s v="CE19_XA0000"/>
    <x v="0"/>
    <x v="0"/>
    <x v="0"/>
    <n v="-49903757.43"/>
    <m/>
    <m/>
    <m/>
    <m/>
    <m/>
    <m/>
    <m/>
    <m/>
    <m/>
    <m/>
    <m/>
    <m/>
    <m/>
    <x v="0"/>
    <x v="0"/>
    <x v="0"/>
  </r>
  <r>
    <x v="0"/>
    <x v="0"/>
    <x v="0"/>
    <s v="AC.3100424"/>
    <s v="3100424"/>
    <x v="0"/>
    <x v="0"/>
    <x v="0"/>
    <n v="48500"/>
    <m/>
    <m/>
    <m/>
    <m/>
    <m/>
    <m/>
    <m/>
    <m/>
    <m/>
    <m/>
    <m/>
    <m/>
    <m/>
    <x v="0"/>
    <x v="0"/>
    <x v="0"/>
  </r>
  <r>
    <x v="0"/>
    <x v="0"/>
    <x v="0"/>
    <s v="AC.4550169"/>
    <s v="4550169"/>
    <x v="0"/>
    <x v="0"/>
    <x v="0"/>
    <n v="28761.39"/>
    <m/>
    <m/>
    <m/>
    <m/>
    <m/>
    <m/>
    <m/>
    <m/>
    <m/>
    <m/>
    <m/>
    <m/>
    <m/>
    <x v="0"/>
    <x v="0"/>
    <x v="0"/>
  </r>
  <r>
    <x v="0"/>
    <x v="0"/>
    <x v="0"/>
    <s v="AC.3250501"/>
    <s v="32505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19"/>
    <s v="3102119"/>
    <x v="0"/>
    <x v="0"/>
    <x v="0"/>
    <n v="3434514.33"/>
    <m/>
    <m/>
    <m/>
    <m/>
    <m/>
    <m/>
    <m/>
    <m/>
    <m/>
    <m/>
    <m/>
    <m/>
    <m/>
    <x v="0"/>
    <x v="0"/>
    <x v="0"/>
  </r>
  <r>
    <x v="0"/>
    <x v="0"/>
    <x v="0"/>
    <s v="AC.4550354"/>
    <s v="4550354"/>
    <x v="0"/>
    <x v="0"/>
    <x v="0"/>
    <n v="3964.79"/>
    <m/>
    <m/>
    <m/>
    <m/>
    <m/>
    <m/>
    <m/>
    <m/>
    <m/>
    <m/>
    <m/>
    <m/>
    <m/>
    <x v="0"/>
    <x v="0"/>
    <x v="0"/>
  </r>
  <r>
    <x v="0"/>
    <x v="0"/>
    <x v="0"/>
    <s v="AC.4550163"/>
    <s v="455016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84"/>
    <s v="CE19_BA2884"/>
    <x v="0"/>
    <x v="0"/>
    <x v="0"/>
    <n v="25000"/>
    <m/>
    <m/>
    <m/>
    <m/>
    <m/>
    <m/>
    <m/>
    <m/>
    <m/>
    <m/>
    <m/>
    <m/>
    <m/>
    <x v="0"/>
    <x v="0"/>
    <x v="0"/>
  </r>
  <r>
    <x v="0"/>
    <x v="0"/>
    <x v="0"/>
    <s v="AC.AA0850"/>
    <s v="CE19_AA0850"/>
    <x v="0"/>
    <x v="0"/>
    <x v="0"/>
    <n v="1598343.9"/>
    <m/>
    <m/>
    <m/>
    <m/>
    <m/>
    <m/>
    <m/>
    <m/>
    <m/>
    <m/>
    <m/>
    <m/>
    <m/>
    <x v="0"/>
    <x v="0"/>
    <x v="0"/>
  </r>
  <r>
    <x v="0"/>
    <x v="0"/>
    <x v="0"/>
    <s v="AC.BA0280"/>
    <s v="CE19_BA0280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BA1750"/>
    <s v="CE19_BA1750"/>
    <x v="0"/>
    <x v="0"/>
    <x v="0"/>
    <n v="676880"/>
    <m/>
    <m/>
    <m/>
    <m/>
    <m/>
    <m/>
    <m/>
    <m/>
    <m/>
    <m/>
    <m/>
    <m/>
    <m/>
    <x v="0"/>
    <x v="0"/>
    <x v="0"/>
  </r>
  <r>
    <x v="0"/>
    <x v="0"/>
    <x v="0"/>
    <s v="AC.BA1360"/>
    <s v="CE19_BA1360"/>
    <x v="0"/>
    <x v="0"/>
    <x v="0"/>
    <n v="1128200"/>
    <m/>
    <m/>
    <m/>
    <m/>
    <m/>
    <m/>
    <m/>
    <m/>
    <m/>
    <m/>
    <m/>
    <m/>
    <m/>
    <x v="0"/>
    <x v="0"/>
    <x v="0"/>
  </r>
  <r>
    <x v="0"/>
    <x v="0"/>
    <x v="0"/>
    <s v="AC.3101646"/>
    <s v="3101646"/>
    <x v="0"/>
    <x v="0"/>
    <x v="0"/>
    <n v="12637"/>
    <m/>
    <m/>
    <m/>
    <m/>
    <m/>
    <m/>
    <m/>
    <m/>
    <m/>
    <m/>
    <m/>
    <m/>
    <m/>
    <x v="0"/>
    <x v="0"/>
    <x v="0"/>
  </r>
  <r>
    <x v="0"/>
    <x v="0"/>
    <x v="0"/>
    <s v="AC.CA0030"/>
    <s v="CE19_CA00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30"/>
    <s v="CE19_EA0030"/>
    <x v="0"/>
    <x v="0"/>
    <x v="0"/>
    <n v="490000"/>
    <m/>
    <m/>
    <m/>
    <m/>
    <m/>
    <m/>
    <m/>
    <m/>
    <m/>
    <m/>
    <m/>
    <m/>
    <m/>
    <x v="0"/>
    <x v="0"/>
    <x v="0"/>
  </r>
  <r>
    <x v="0"/>
    <x v="0"/>
    <x v="0"/>
    <s v="AC.AA0340"/>
    <s v="CE19_AA0340"/>
    <x v="0"/>
    <x v="0"/>
    <x v="0"/>
    <n v="20921931.629999999"/>
    <m/>
    <m/>
    <m/>
    <m/>
    <m/>
    <m/>
    <m/>
    <m/>
    <m/>
    <m/>
    <m/>
    <m/>
    <m/>
    <x v="0"/>
    <x v="0"/>
    <x v="0"/>
  </r>
  <r>
    <x v="0"/>
    <x v="0"/>
    <x v="0"/>
    <s v="AC.YA0050"/>
    <s v="CE19_YA00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00"/>
    <s v="CE19_AA03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570"/>
    <s v="CE19_BA2570"/>
    <x v="0"/>
    <x v="0"/>
    <x v="0"/>
    <n v="696968.96"/>
    <m/>
    <m/>
    <m/>
    <m/>
    <m/>
    <m/>
    <m/>
    <m/>
    <m/>
    <m/>
    <m/>
    <m/>
    <m/>
    <x v="0"/>
    <x v="0"/>
    <x v="0"/>
  </r>
  <r>
    <x v="0"/>
    <x v="0"/>
    <x v="0"/>
    <s v="AC.BA2685"/>
    <s v="CE19_BA268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60"/>
    <s v="CE19_BA2860"/>
    <x v="0"/>
    <x v="0"/>
    <x v="0"/>
    <n v="1033468"/>
    <m/>
    <m/>
    <m/>
    <m/>
    <m/>
    <m/>
    <m/>
    <m/>
    <m/>
    <m/>
    <m/>
    <m/>
    <m/>
    <x v="0"/>
    <x v="0"/>
    <x v="0"/>
  </r>
  <r>
    <x v="0"/>
    <x v="0"/>
    <x v="0"/>
    <s v="AC.BA2560"/>
    <s v="CE19_BA2560"/>
    <x v="0"/>
    <x v="0"/>
    <x v="0"/>
    <n v="8392910.1899999995"/>
    <m/>
    <m/>
    <m/>
    <m/>
    <m/>
    <m/>
    <m/>
    <m/>
    <m/>
    <m/>
    <m/>
    <m/>
    <m/>
    <x v="0"/>
    <x v="0"/>
    <x v="0"/>
  </r>
  <r>
    <x v="0"/>
    <x v="0"/>
    <x v="0"/>
    <s v="AC.3100840"/>
    <s v="31008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7"/>
    <s v="31009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Z9999"/>
    <s v="CE19_BZ9999"/>
    <x v="0"/>
    <x v="0"/>
    <x v="0"/>
    <n v="455627457.26999998"/>
    <m/>
    <m/>
    <m/>
    <m/>
    <m/>
    <m/>
    <m/>
    <m/>
    <m/>
    <m/>
    <m/>
    <m/>
    <m/>
    <x v="0"/>
    <x v="0"/>
    <x v="0"/>
  </r>
  <r>
    <x v="0"/>
    <x v="0"/>
    <x v="0"/>
    <s v="AC.3100126"/>
    <s v="31001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49"/>
    <s v="4500249"/>
    <x v="0"/>
    <x v="0"/>
    <x v="0"/>
    <n v="685.24"/>
    <m/>
    <m/>
    <m/>
    <m/>
    <m/>
    <m/>
    <m/>
    <m/>
    <m/>
    <m/>
    <m/>
    <m/>
    <m/>
    <x v="0"/>
    <x v="0"/>
    <x v="0"/>
  </r>
  <r>
    <x v="0"/>
    <x v="0"/>
    <x v="0"/>
    <s v="AC.4500313"/>
    <s v="4500313"/>
    <x v="0"/>
    <x v="0"/>
    <x v="0"/>
    <n v="53000"/>
    <m/>
    <m/>
    <m/>
    <m/>
    <m/>
    <m/>
    <m/>
    <m/>
    <m/>
    <m/>
    <m/>
    <m/>
    <m/>
    <x v="0"/>
    <x v="0"/>
    <x v="0"/>
  </r>
  <r>
    <x v="0"/>
    <x v="0"/>
    <x v="0"/>
    <s v="AC.3100431"/>
    <s v="31004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9"/>
    <s v="310019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09"/>
    <s v="450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76"/>
    <s v="3101576"/>
    <x v="0"/>
    <x v="0"/>
    <x v="0"/>
    <n v="28761.39"/>
    <m/>
    <m/>
    <m/>
    <m/>
    <m/>
    <m/>
    <m/>
    <m/>
    <m/>
    <m/>
    <m/>
    <m/>
    <m/>
    <x v="0"/>
    <x v="0"/>
    <x v="0"/>
  </r>
  <r>
    <x v="0"/>
    <x v="0"/>
    <x v="0"/>
    <s v="AC.3100921"/>
    <s v="31009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4"/>
    <s v="31018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6"/>
    <s v="4500506"/>
    <x v="0"/>
    <x v="0"/>
    <x v="0"/>
    <n v="290210.27"/>
    <m/>
    <m/>
    <m/>
    <m/>
    <m/>
    <m/>
    <m/>
    <m/>
    <m/>
    <m/>
    <m/>
    <m/>
    <m/>
    <x v="0"/>
    <x v="0"/>
    <x v="0"/>
  </r>
  <r>
    <x v="0"/>
    <x v="0"/>
    <x v="0"/>
    <s v="AC.3510105"/>
    <s v="351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15"/>
    <s v="3100315"/>
    <x v="0"/>
    <x v="0"/>
    <x v="0"/>
    <n v="3795275"/>
    <m/>
    <m/>
    <m/>
    <m/>
    <m/>
    <m/>
    <m/>
    <m/>
    <m/>
    <m/>
    <m/>
    <m/>
    <m/>
    <x v="0"/>
    <x v="0"/>
    <x v="0"/>
  </r>
  <r>
    <x v="0"/>
    <x v="0"/>
    <x v="0"/>
    <s v="AC.3150202"/>
    <s v="3150202"/>
    <x v="0"/>
    <x v="0"/>
    <x v="0"/>
    <n v="6160.61"/>
    <m/>
    <m/>
    <m/>
    <m/>
    <m/>
    <m/>
    <m/>
    <m/>
    <m/>
    <m/>
    <m/>
    <m/>
    <m/>
    <x v="0"/>
    <x v="0"/>
    <x v="0"/>
  </r>
  <r>
    <x v="0"/>
    <x v="0"/>
    <x v="0"/>
    <s v="AC.3100339"/>
    <s v="31003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85"/>
    <s v="450018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3"/>
    <s v="31001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50"/>
    <s v="3100250"/>
    <x v="0"/>
    <x v="0"/>
    <x v="0"/>
    <n v="1600"/>
    <m/>
    <m/>
    <m/>
    <m/>
    <m/>
    <m/>
    <m/>
    <m/>
    <m/>
    <m/>
    <m/>
    <m/>
    <m/>
    <x v="0"/>
    <x v="0"/>
    <x v="0"/>
  </r>
  <r>
    <x v="0"/>
    <x v="0"/>
    <x v="0"/>
    <s v="AC.4700201"/>
    <s v="4700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58"/>
    <s v="3100158"/>
    <x v="0"/>
    <x v="0"/>
    <x v="0"/>
    <n v="1385000"/>
    <m/>
    <m/>
    <m/>
    <m/>
    <m/>
    <m/>
    <m/>
    <m/>
    <m/>
    <m/>
    <m/>
    <m/>
    <m/>
    <x v="0"/>
    <x v="0"/>
    <x v="0"/>
  </r>
  <r>
    <x v="0"/>
    <x v="0"/>
    <x v="0"/>
    <s v="AC.4700409"/>
    <s v="47004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74"/>
    <s v="45007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52"/>
    <s v="450025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37"/>
    <s v="31013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55"/>
    <s v="45001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3"/>
    <s v="45013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5"/>
    <s v="31009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2"/>
    <s v="315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0"/>
    <s v="45501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6"/>
    <s v="3300106"/>
    <x v="0"/>
    <x v="0"/>
    <x v="0"/>
    <n v="140000"/>
    <m/>
    <m/>
    <m/>
    <m/>
    <m/>
    <m/>
    <m/>
    <m/>
    <m/>
    <m/>
    <m/>
    <m/>
    <m/>
    <x v="0"/>
    <x v="0"/>
    <x v="0"/>
  </r>
  <r>
    <x v="0"/>
    <x v="0"/>
    <x v="0"/>
    <s v="AC.3101509"/>
    <s v="31015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0"/>
    <s v="31001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06"/>
    <s v="47004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33"/>
    <s v="31021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3"/>
    <s v="45012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5"/>
    <s v="31016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40"/>
    <s v="CE19_BA1140"/>
    <x v="0"/>
    <x v="0"/>
    <x v="0"/>
    <n v="19031147.23"/>
    <m/>
    <m/>
    <m/>
    <m/>
    <m/>
    <m/>
    <m/>
    <m/>
    <m/>
    <m/>
    <m/>
    <m/>
    <m/>
    <x v="0"/>
    <x v="0"/>
    <x v="0"/>
  </r>
  <r>
    <x v="0"/>
    <x v="0"/>
    <x v="0"/>
    <s v="AC.AA0290"/>
    <s v="CE19_AA0290"/>
    <x v="0"/>
    <x v="0"/>
    <x v="0"/>
    <n v="480968.3"/>
    <m/>
    <m/>
    <m/>
    <m/>
    <m/>
    <m/>
    <m/>
    <m/>
    <m/>
    <m/>
    <m/>
    <m/>
    <m/>
    <x v="0"/>
    <x v="0"/>
    <x v="0"/>
  </r>
  <r>
    <x v="0"/>
    <x v="0"/>
    <x v="0"/>
    <s v="AC.BA0010"/>
    <s v="CE19_BA0010"/>
    <x v="0"/>
    <x v="0"/>
    <x v="0"/>
    <n v="63895432.700000003"/>
    <m/>
    <m/>
    <m/>
    <m/>
    <m/>
    <m/>
    <m/>
    <m/>
    <m/>
    <m/>
    <m/>
    <m/>
    <m/>
    <x v="0"/>
    <x v="0"/>
    <x v="0"/>
  </r>
  <r>
    <x v="0"/>
    <x v="0"/>
    <x v="0"/>
    <s v="AC.3101606"/>
    <s v="3101606"/>
    <x v="0"/>
    <x v="0"/>
    <x v="0"/>
    <n v="1216833"/>
    <m/>
    <m/>
    <m/>
    <m/>
    <m/>
    <m/>
    <m/>
    <m/>
    <m/>
    <m/>
    <m/>
    <m/>
    <m/>
    <x v="0"/>
    <x v="0"/>
    <x v="0"/>
  </r>
  <r>
    <x v="0"/>
    <x v="0"/>
    <x v="0"/>
    <s v="AC.4500245"/>
    <s v="4500245"/>
    <x v="0"/>
    <x v="0"/>
    <x v="0"/>
    <n v="282253.08"/>
    <m/>
    <m/>
    <m/>
    <m/>
    <m/>
    <m/>
    <m/>
    <m/>
    <m/>
    <m/>
    <m/>
    <m/>
    <m/>
    <x v="0"/>
    <x v="0"/>
    <x v="0"/>
  </r>
  <r>
    <x v="0"/>
    <x v="0"/>
    <x v="0"/>
    <s v="AC.4500243"/>
    <s v="45002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7"/>
    <s v="45003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90"/>
    <s v="CE19_EA02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780"/>
    <s v="CE19_AA07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270"/>
    <s v="CE19_BA02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750"/>
    <s v="CE19_BA0750"/>
    <x v="0"/>
    <x v="0"/>
    <x v="0"/>
    <n v="1440350"/>
    <m/>
    <m/>
    <m/>
    <m/>
    <m/>
    <m/>
    <m/>
    <m/>
    <m/>
    <m/>
    <m/>
    <m/>
    <m/>
    <x v="0"/>
    <x v="0"/>
    <x v="0"/>
  </r>
  <r>
    <x v="0"/>
    <x v="0"/>
    <x v="0"/>
    <s v="AC.BA1270"/>
    <s v="CE19_BA12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03"/>
    <s v="3510103"/>
    <x v="0"/>
    <x v="0"/>
    <x v="0"/>
    <n v="1231883.96"/>
    <m/>
    <m/>
    <m/>
    <m/>
    <m/>
    <m/>
    <m/>
    <m/>
    <m/>
    <m/>
    <m/>
    <m/>
    <m/>
    <x v="0"/>
    <x v="0"/>
    <x v="0"/>
  </r>
  <r>
    <x v="0"/>
    <x v="0"/>
    <x v="0"/>
    <s v="AC.CA0040"/>
    <s v="CE19_CA00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30"/>
    <s v="CE19_AA0030"/>
    <x v="0"/>
    <x v="0"/>
    <x v="0"/>
    <n v="334107000.38999999"/>
    <m/>
    <m/>
    <m/>
    <m/>
    <m/>
    <m/>
    <m/>
    <m/>
    <m/>
    <m/>
    <m/>
    <m/>
    <m/>
    <x v="0"/>
    <x v="0"/>
    <x v="0"/>
  </r>
  <r>
    <x v="0"/>
    <x v="0"/>
    <x v="0"/>
    <s v="AC.AA0700"/>
    <s v="CE19_AA07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80"/>
    <s v="CE19_AA0280"/>
    <x v="0"/>
    <x v="0"/>
    <x v="0"/>
    <n v="34376.21"/>
    <m/>
    <m/>
    <m/>
    <m/>
    <m/>
    <m/>
    <m/>
    <m/>
    <m/>
    <m/>
    <m/>
    <m/>
    <m/>
    <x v="0"/>
    <x v="0"/>
    <x v="0"/>
  </r>
  <r>
    <x v="0"/>
    <x v="0"/>
    <x v="0"/>
    <s v="AC.AA1030"/>
    <s v="CE19_AA10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000"/>
    <s v="CE19_BA2000"/>
    <x v="0"/>
    <x v="0"/>
    <x v="0"/>
    <n v="239623.72"/>
    <m/>
    <m/>
    <m/>
    <m/>
    <m/>
    <m/>
    <m/>
    <m/>
    <m/>
    <m/>
    <m/>
    <m/>
    <m/>
    <x v="0"/>
    <x v="0"/>
    <x v="0"/>
  </r>
  <r>
    <x v="0"/>
    <x v="0"/>
    <x v="0"/>
    <s v="AC.BA2674"/>
    <s v="CE19_BA26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40"/>
    <s v="CE19_BA2840"/>
    <x v="0"/>
    <x v="0"/>
    <x v="0"/>
    <n v="1216833"/>
    <m/>
    <m/>
    <m/>
    <m/>
    <m/>
    <m/>
    <m/>
    <m/>
    <m/>
    <m/>
    <m/>
    <m/>
    <m/>
    <x v="0"/>
    <x v="0"/>
    <x v="0"/>
  </r>
  <r>
    <x v="0"/>
    <x v="0"/>
    <x v="0"/>
    <s v="AC.DA0010"/>
    <s v="CE19_DA0010"/>
    <x v="0"/>
    <x v="0"/>
    <x v="0"/>
    <n v="500000"/>
    <m/>
    <m/>
    <m/>
    <m/>
    <m/>
    <m/>
    <m/>
    <m/>
    <m/>
    <m/>
    <m/>
    <m/>
    <m/>
    <x v="0"/>
    <x v="0"/>
    <x v="0"/>
  </r>
  <r>
    <x v="0"/>
    <x v="0"/>
    <x v="0"/>
    <s v="AC.3101016"/>
    <s v="31010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420"/>
    <s v="CE19_BA2420"/>
    <x v="0"/>
    <x v="0"/>
    <x v="0"/>
    <n v="990060.9"/>
    <m/>
    <m/>
    <m/>
    <m/>
    <m/>
    <m/>
    <m/>
    <m/>
    <m/>
    <m/>
    <m/>
    <m/>
    <m/>
    <x v="0"/>
    <x v="0"/>
    <x v="0"/>
  </r>
  <r>
    <x v="0"/>
    <x v="0"/>
    <x v="0"/>
    <s v="AC.4500336"/>
    <s v="45003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5"/>
    <s v="45002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7"/>
    <s v="485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21"/>
    <s v="31007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6"/>
    <s v="310017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09"/>
    <s v="3100409"/>
    <x v="0"/>
    <x v="0"/>
    <x v="0"/>
    <n v="1000"/>
    <m/>
    <m/>
    <m/>
    <m/>
    <m/>
    <m/>
    <m/>
    <m/>
    <m/>
    <m/>
    <m/>
    <m/>
    <m/>
    <x v="0"/>
    <x v="0"/>
    <x v="0"/>
  </r>
  <r>
    <x v="0"/>
    <x v="0"/>
    <x v="0"/>
    <s v="AC.3100711"/>
    <s v="3100711"/>
    <x v="0"/>
    <x v="0"/>
    <x v="0"/>
    <n v="103778.43"/>
    <m/>
    <m/>
    <m/>
    <m/>
    <m/>
    <m/>
    <m/>
    <m/>
    <m/>
    <m/>
    <m/>
    <m/>
    <m/>
    <x v="0"/>
    <x v="0"/>
    <x v="0"/>
  </r>
  <r>
    <x v="0"/>
    <x v="0"/>
    <x v="0"/>
    <s v="AC.3100352"/>
    <s v="3100352"/>
    <x v="0"/>
    <x v="0"/>
    <x v="0"/>
    <n v="141953.32"/>
    <m/>
    <m/>
    <m/>
    <m/>
    <m/>
    <m/>
    <m/>
    <m/>
    <m/>
    <m/>
    <m/>
    <m/>
    <m/>
    <x v="0"/>
    <x v="0"/>
    <x v="0"/>
  </r>
  <r>
    <x v="0"/>
    <x v="0"/>
    <x v="0"/>
    <s v="AC.4800127"/>
    <s v="48001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4"/>
    <s v="310159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19"/>
    <s v="3260119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4501216"/>
    <s v="45012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4"/>
    <s v="3100504"/>
    <x v="0"/>
    <x v="0"/>
    <x v="0"/>
    <n v="1127400"/>
    <m/>
    <m/>
    <m/>
    <m/>
    <m/>
    <m/>
    <m/>
    <m/>
    <m/>
    <m/>
    <m/>
    <m/>
    <m/>
    <x v="0"/>
    <x v="0"/>
    <x v="0"/>
  </r>
  <r>
    <x v="0"/>
    <x v="0"/>
    <x v="0"/>
    <s v="AC.4500345"/>
    <s v="45003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34"/>
    <s v="31021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47"/>
    <s v="3100347"/>
    <x v="0"/>
    <x v="0"/>
    <x v="0"/>
    <n v="608305.86"/>
    <m/>
    <m/>
    <m/>
    <m/>
    <m/>
    <m/>
    <m/>
    <m/>
    <m/>
    <m/>
    <m/>
    <m/>
    <m/>
    <x v="0"/>
    <x v="0"/>
    <x v="0"/>
  </r>
  <r>
    <x v="0"/>
    <x v="0"/>
    <x v="0"/>
    <s v="AC.4600202"/>
    <s v="46002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15"/>
    <s v="4800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5"/>
    <s v="31015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2"/>
    <s v="31018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22"/>
    <s v="31021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0"/>
    <s v="450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55"/>
    <s v="4500255"/>
    <x v="0"/>
    <x v="0"/>
    <x v="0"/>
    <n v="276026.13"/>
    <m/>
    <m/>
    <m/>
    <m/>
    <m/>
    <m/>
    <m/>
    <m/>
    <m/>
    <m/>
    <m/>
    <m/>
    <m/>
    <x v="0"/>
    <x v="0"/>
    <x v="0"/>
  </r>
  <r>
    <x v="0"/>
    <x v="0"/>
    <x v="0"/>
    <s v="AC.3260164"/>
    <s v="3260164"/>
    <x v="0"/>
    <x v="0"/>
    <x v="0"/>
    <n v="800000"/>
    <m/>
    <m/>
    <m/>
    <m/>
    <m/>
    <m/>
    <m/>
    <m/>
    <m/>
    <m/>
    <m/>
    <m/>
    <m/>
    <x v="0"/>
    <x v="0"/>
    <x v="0"/>
  </r>
  <r>
    <x v="0"/>
    <x v="0"/>
    <x v="0"/>
    <s v="AC.3101536"/>
    <s v="31015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26"/>
    <s v="3100626"/>
    <x v="0"/>
    <x v="0"/>
    <x v="0"/>
    <n v="10070738"/>
    <m/>
    <m/>
    <m/>
    <m/>
    <m/>
    <m/>
    <m/>
    <m/>
    <m/>
    <m/>
    <m/>
    <m/>
    <m/>
    <x v="0"/>
    <x v="0"/>
    <x v="0"/>
  </r>
  <r>
    <x v="0"/>
    <x v="0"/>
    <x v="0"/>
    <s v="AC.4500183"/>
    <s v="45001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06"/>
    <s v="3101506"/>
    <x v="0"/>
    <x v="0"/>
    <x v="0"/>
    <n v="9545"/>
    <m/>
    <m/>
    <m/>
    <m/>
    <m/>
    <m/>
    <m/>
    <m/>
    <m/>
    <m/>
    <m/>
    <m/>
    <m/>
    <x v="0"/>
    <x v="0"/>
    <x v="0"/>
  </r>
  <r>
    <x v="0"/>
    <x v="0"/>
    <x v="0"/>
    <s v="AC.3100479"/>
    <s v="3100479"/>
    <x v="0"/>
    <x v="0"/>
    <x v="0"/>
    <n v="1300000"/>
    <m/>
    <m/>
    <m/>
    <m/>
    <m/>
    <m/>
    <m/>
    <m/>
    <m/>
    <m/>
    <m/>
    <m/>
    <m/>
    <x v="0"/>
    <x v="0"/>
    <x v="0"/>
  </r>
  <r>
    <x v="0"/>
    <x v="0"/>
    <x v="0"/>
    <s v="AC.4501225"/>
    <s v="45012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53"/>
    <s v="45002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03"/>
    <s v="31012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0"/>
    <s v="32504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5"/>
    <s v="31004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3"/>
    <s v="315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4"/>
    <s v="310039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4"/>
    <s v="45003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09"/>
    <s v="3101009"/>
    <x v="0"/>
    <x v="0"/>
    <x v="0"/>
    <n v="2000"/>
    <m/>
    <m/>
    <m/>
    <m/>
    <m/>
    <m/>
    <m/>
    <m/>
    <m/>
    <m/>
    <m/>
    <m/>
    <m/>
    <x v="0"/>
    <x v="0"/>
    <x v="0"/>
  </r>
  <r>
    <x v="0"/>
    <x v="0"/>
    <x v="0"/>
    <s v="AC.4500117"/>
    <s v="4500117"/>
    <x v="0"/>
    <x v="0"/>
    <x v="0"/>
    <n v="13114.31"/>
    <m/>
    <m/>
    <m/>
    <m/>
    <m/>
    <m/>
    <m/>
    <m/>
    <m/>
    <m/>
    <m/>
    <m/>
    <m/>
    <x v="0"/>
    <x v="0"/>
    <x v="0"/>
  </r>
  <r>
    <x v="0"/>
    <x v="0"/>
    <x v="0"/>
    <s v="AC.4500125"/>
    <s v="45001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5"/>
    <s v="3102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97"/>
    <s v="310049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09"/>
    <s v="3510109"/>
    <x v="0"/>
    <x v="0"/>
    <x v="0"/>
    <n v="3572.28"/>
    <m/>
    <m/>
    <m/>
    <m/>
    <m/>
    <m/>
    <m/>
    <m/>
    <m/>
    <m/>
    <m/>
    <m/>
    <m/>
    <x v="0"/>
    <x v="0"/>
    <x v="0"/>
  </r>
  <r>
    <x v="0"/>
    <x v="0"/>
    <x v="0"/>
    <s v="AC.4850111"/>
    <s v="4850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7"/>
    <s v="31018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1"/>
    <s v="315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2"/>
    <s v="3101612"/>
    <x v="0"/>
    <x v="0"/>
    <x v="0"/>
    <n v="500000"/>
    <m/>
    <m/>
    <m/>
    <m/>
    <m/>
    <m/>
    <m/>
    <m/>
    <m/>
    <m/>
    <m/>
    <m/>
    <m/>
    <x v="0"/>
    <x v="0"/>
    <x v="0"/>
  </r>
  <r>
    <x v="0"/>
    <x v="0"/>
    <x v="0"/>
    <s v="AC.3101813"/>
    <s v="31018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6"/>
    <s v="3100816"/>
    <x v="0"/>
    <x v="0"/>
    <x v="0"/>
    <n v="630913.66"/>
    <m/>
    <m/>
    <m/>
    <m/>
    <m/>
    <m/>
    <m/>
    <m/>
    <m/>
    <m/>
    <m/>
    <m/>
    <m/>
    <x v="0"/>
    <x v="0"/>
    <x v="0"/>
  </r>
  <r>
    <x v="0"/>
    <x v="0"/>
    <x v="0"/>
    <s v="AC.3102130"/>
    <s v="31021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75"/>
    <s v="310037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10"/>
    <s v="451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5"/>
    <s v="45012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2"/>
    <s v="31007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233"/>
    <s v="48002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9"/>
    <s v="45005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48"/>
    <s v="31009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03"/>
    <s v="31016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8"/>
    <s v="45002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7"/>
    <s v="4500277"/>
    <x v="0"/>
    <x v="0"/>
    <x v="0"/>
    <n v="2900000"/>
    <m/>
    <m/>
    <m/>
    <m/>
    <m/>
    <m/>
    <m/>
    <m/>
    <m/>
    <m/>
    <m/>
    <m/>
    <m/>
    <x v="0"/>
    <x v="0"/>
    <x v="0"/>
  </r>
  <r>
    <x v="0"/>
    <x v="0"/>
    <x v="0"/>
    <s v="AC.3150109"/>
    <s v="315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1"/>
    <s v="45501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7"/>
    <s v="45002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30"/>
    <s v="45013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9"/>
    <s v="31009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8"/>
    <s v="45001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48"/>
    <s v="3100148"/>
    <x v="0"/>
    <x v="0"/>
    <x v="0"/>
    <n v="5300000"/>
    <m/>
    <m/>
    <m/>
    <m/>
    <m/>
    <m/>
    <m/>
    <m/>
    <m/>
    <m/>
    <m/>
    <m/>
    <m/>
    <x v="0"/>
    <x v="0"/>
    <x v="0"/>
  </r>
  <r>
    <x v="0"/>
    <x v="0"/>
    <x v="0"/>
    <s v="AC.3101573"/>
    <s v="310157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5"/>
    <s v="31010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1070"/>
    <s v="32610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6"/>
    <s v="45002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351"/>
    <s v="48003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70"/>
    <s v="CE19_BA1070"/>
    <x v="0"/>
    <x v="0"/>
    <x v="0"/>
    <n v="23000"/>
    <m/>
    <m/>
    <m/>
    <m/>
    <m/>
    <m/>
    <m/>
    <m/>
    <m/>
    <m/>
    <m/>
    <m/>
    <m/>
    <x v="0"/>
    <x v="0"/>
    <x v="0"/>
  </r>
  <r>
    <x v="0"/>
    <x v="0"/>
    <x v="0"/>
    <s v="AC.EA0380"/>
    <s v="CE19_EA03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09"/>
    <s v="3100609"/>
    <x v="0"/>
    <x v="0"/>
    <x v="0"/>
    <n v="6782811.7699999996"/>
    <m/>
    <m/>
    <m/>
    <m/>
    <m/>
    <m/>
    <m/>
    <m/>
    <m/>
    <m/>
    <m/>
    <m/>
    <m/>
    <x v="0"/>
    <x v="0"/>
    <x v="0"/>
  </r>
  <r>
    <x v="0"/>
    <x v="0"/>
    <x v="0"/>
    <s v="AC.BA0631"/>
    <s v="CE19_BA06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90"/>
    <s v="CE19_EA00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370"/>
    <s v="CE19_EA03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30"/>
    <s v="CE19_AA05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880"/>
    <s v="CE19_BA08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720"/>
    <s v="CE19_BA17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05"/>
    <s v="CE19_BA0305"/>
    <x v="0"/>
    <x v="0"/>
    <x v="0"/>
    <n v="1705550"/>
    <m/>
    <m/>
    <m/>
    <m/>
    <m/>
    <m/>
    <m/>
    <m/>
    <m/>
    <m/>
    <m/>
    <m/>
    <m/>
    <x v="0"/>
    <x v="0"/>
    <x v="0"/>
  </r>
  <r>
    <x v="0"/>
    <x v="0"/>
    <x v="0"/>
    <s v="AC.AA0400"/>
    <s v="CE19_AA0400"/>
    <x v="0"/>
    <x v="0"/>
    <x v="0"/>
    <n v="282253.08"/>
    <m/>
    <m/>
    <m/>
    <m/>
    <m/>
    <m/>
    <m/>
    <m/>
    <m/>
    <m/>
    <m/>
    <m/>
    <m/>
    <x v="0"/>
    <x v="0"/>
    <x v="0"/>
  </r>
  <r>
    <x v="0"/>
    <x v="0"/>
    <x v="0"/>
    <s v="AC.EA0480"/>
    <s v="CE19_EA04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20"/>
    <s v="CE19_BA06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541"/>
    <s v="CE19_BA15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110"/>
    <s v="CE19_BA2110"/>
    <x v="0"/>
    <x v="0"/>
    <x v="0"/>
    <n v="31601584.739999998"/>
    <m/>
    <m/>
    <m/>
    <m/>
    <m/>
    <m/>
    <m/>
    <m/>
    <m/>
    <m/>
    <m/>
    <m/>
    <m/>
    <x v="0"/>
    <x v="0"/>
    <x v="0"/>
  </r>
  <r>
    <x v="0"/>
    <x v="0"/>
    <x v="0"/>
    <s v="AC.BA2430"/>
    <s v="CE19_BA2430"/>
    <x v="0"/>
    <x v="0"/>
    <x v="0"/>
    <n v="990060.9"/>
    <m/>
    <m/>
    <m/>
    <m/>
    <m/>
    <m/>
    <m/>
    <m/>
    <m/>
    <m/>
    <m/>
    <m/>
    <m/>
    <x v="0"/>
    <x v="0"/>
    <x v="0"/>
  </r>
  <r>
    <x v="0"/>
    <x v="0"/>
    <x v="0"/>
    <s v="AC.EA0300"/>
    <s v="CE19_EA03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80"/>
    <s v="CE19_AA00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810"/>
    <s v="CE19_AA08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930"/>
    <s v="CE19_AA0930"/>
    <x v="0"/>
    <x v="0"/>
    <x v="0"/>
    <n v="1550000"/>
    <m/>
    <m/>
    <m/>
    <m/>
    <m/>
    <m/>
    <m/>
    <m/>
    <m/>
    <m/>
    <m/>
    <m/>
    <m/>
    <x v="0"/>
    <x v="0"/>
    <x v="0"/>
  </r>
  <r>
    <x v="0"/>
    <x v="0"/>
    <x v="0"/>
    <s v="AC.BA0290"/>
    <s v="CE19_BA0290"/>
    <x v="0"/>
    <x v="0"/>
    <x v="0"/>
    <n v="362500"/>
    <m/>
    <m/>
    <m/>
    <m/>
    <m/>
    <m/>
    <m/>
    <m/>
    <m/>
    <m/>
    <m/>
    <m/>
    <m/>
    <x v="0"/>
    <x v="0"/>
    <x v="0"/>
  </r>
  <r>
    <x v="0"/>
    <x v="0"/>
    <x v="0"/>
    <s v="AC.BA0410"/>
    <s v="CE19_BA0410"/>
    <x v="0"/>
    <x v="0"/>
    <x v="0"/>
    <n v="21274361.18"/>
    <m/>
    <m/>
    <m/>
    <m/>
    <m/>
    <m/>
    <m/>
    <m/>
    <m/>
    <m/>
    <m/>
    <m/>
    <m/>
    <x v="0"/>
    <x v="0"/>
    <x v="0"/>
  </r>
  <r>
    <x v="0"/>
    <x v="0"/>
    <x v="0"/>
    <s v="AC.BA1090"/>
    <s v="CE19_BA1090"/>
    <x v="0"/>
    <x v="0"/>
    <x v="0"/>
    <n v="2507154.5099999998"/>
    <m/>
    <m/>
    <m/>
    <m/>
    <m/>
    <m/>
    <m/>
    <m/>
    <m/>
    <m/>
    <m/>
    <m/>
    <m/>
    <x v="0"/>
    <x v="0"/>
    <x v="0"/>
  </r>
  <r>
    <x v="0"/>
    <x v="0"/>
    <x v="0"/>
    <s v="AC.BA1250"/>
    <s v="CE19_BA12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340"/>
    <s v="CE19_BA1340"/>
    <x v="0"/>
    <x v="0"/>
    <x v="0"/>
    <n v="16613"/>
    <m/>
    <m/>
    <m/>
    <m/>
    <m/>
    <m/>
    <m/>
    <m/>
    <m/>
    <m/>
    <m/>
    <m/>
    <m/>
    <x v="0"/>
    <x v="0"/>
    <x v="0"/>
  </r>
  <r>
    <x v="0"/>
    <x v="0"/>
    <x v="0"/>
    <s v="AC.4550183"/>
    <s v="45501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238"/>
    <s v="455023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CA0070"/>
    <s v="CE19_CA00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020"/>
    <s v="CE19_EA00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140"/>
    <s v="CE19_AA0140"/>
    <x v="0"/>
    <x v="0"/>
    <x v="0"/>
    <n v="75728.63"/>
    <m/>
    <m/>
    <m/>
    <m/>
    <m/>
    <m/>
    <m/>
    <m/>
    <m/>
    <m/>
    <m/>
    <m/>
    <m/>
    <x v="0"/>
    <x v="0"/>
    <x v="0"/>
  </r>
  <r>
    <x v="0"/>
    <x v="0"/>
    <x v="0"/>
    <s v="AC.AA0631"/>
    <s v="CE19_AA06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YA0040"/>
    <s v="CE19_YA0040"/>
    <x v="0"/>
    <x v="0"/>
    <x v="0"/>
    <n v="140000"/>
    <m/>
    <m/>
    <m/>
    <m/>
    <m/>
    <m/>
    <m/>
    <m/>
    <m/>
    <m/>
    <m/>
    <m/>
    <m/>
    <x v="0"/>
    <x v="0"/>
    <x v="0"/>
  </r>
  <r>
    <x v="0"/>
    <x v="0"/>
    <x v="0"/>
    <s v="AC.AA0260"/>
    <s v="CE19_AA02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660"/>
    <s v="CE19_AA0660"/>
    <x v="0"/>
    <x v="0"/>
    <x v="0"/>
    <n v="213000"/>
    <m/>
    <m/>
    <m/>
    <m/>
    <m/>
    <m/>
    <m/>
    <m/>
    <m/>
    <m/>
    <m/>
    <m/>
    <m/>
    <x v="0"/>
    <x v="0"/>
    <x v="0"/>
  </r>
  <r>
    <x v="0"/>
    <x v="0"/>
    <x v="0"/>
    <s v="AC.AA0960"/>
    <s v="CE19_AA0960"/>
    <x v="0"/>
    <x v="0"/>
    <x v="0"/>
    <n v="15000"/>
    <m/>
    <m/>
    <m/>
    <m/>
    <m/>
    <m/>
    <m/>
    <m/>
    <m/>
    <m/>
    <m/>
    <m/>
    <m/>
    <x v="0"/>
    <x v="0"/>
    <x v="0"/>
  </r>
  <r>
    <x v="0"/>
    <x v="0"/>
    <x v="0"/>
    <s v="AC.BA0310"/>
    <s v="CE19_BA0310"/>
    <x v="0"/>
    <x v="0"/>
    <x v="0"/>
    <n v="1266800"/>
    <m/>
    <m/>
    <m/>
    <m/>
    <m/>
    <m/>
    <m/>
    <m/>
    <m/>
    <m/>
    <m/>
    <m/>
    <m/>
    <x v="0"/>
    <x v="0"/>
    <x v="0"/>
  </r>
  <r>
    <x v="0"/>
    <x v="0"/>
    <x v="0"/>
    <s v="AC.BA1970"/>
    <s v="CE19_BA1970"/>
    <x v="0"/>
    <x v="0"/>
    <x v="0"/>
    <n v="2054430.86"/>
    <m/>
    <m/>
    <m/>
    <m/>
    <m/>
    <m/>
    <m/>
    <m/>
    <m/>
    <m/>
    <m/>
    <m/>
    <m/>
    <x v="0"/>
    <x v="0"/>
    <x v="0"/>
  </r>
  <r>
    <x v="0"/>
    <x v="0"/>
    <x v="0"/>
    <s v="AC.BA2410"/>
    <s v="CE19_BA2410"/>
    <x v="0"/>
    <x v="0"/>
    <x v="0"/>
    <n v="10542531.08"/>
    <m/>
    <m/>
    <m/>
    <m/>
    <m/>
    <m/>
    <m/>
    <m/>
    <m/>
    <m/>
    <m/>
    <m/>
    <m/>
    <x v="0"/>
    <x v="0"/>
    <x v="0"/>
  </r>
  <r>
    <x v="0"/>
    <x v="0"/>
    <x v="0"/>
    <s v="AC.BA2676"/>
    <s v="CE19_BA267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41"/>
    <s v="CE19_BA27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870"/>
    <s v="CE19_BA2870"/>
    <x v="0"/>
    <x v="0"/>
    <x v="0"/>
    <n v="126969"/>
    <m/>
    <m/>
    <m/>
    <m/>
    <m/>
    <m/>
    <m/>
    <m/>
    <m/>
    <m/>
    <m/>
    <m/>
    <m/>
    <x v="0"/>
    <x v="0"/>
    <x v="0"/>
  </r>
  <r>
    <x v="0"/>
    <x v="0"/>
    <x v="0"/>
    <s v="AC.BA1910"/>
    <s v="CE19_BA1910"/>
    <x v="0"/>
    <x v="0"/>
    <x v="0"/>
    <n v="8167294.2000000002"/>
    <m/>
    <m/>
    <m/>
    <m/>
    <m/>
    <m/>
    <m/>
    <m/>
    <m/>
    <m/>
    <m/>
    <m/>
    <m/>
    <x v="0"/>
    <x v="0"/>
    <x v="0"/>
  </r>
  <r>
    <x v="0"/>
    <x v="0"/>
    <x v="0"/>
    <s v="AC.3100728"/>
    <s v="31007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6"/>
    <s v="450026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5"/>
    <s v="31013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86"/>
    <s v="310168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70"/>
    <s v="CE19_BA2370"/>
    <x v="0"/>
    <x v="0"/>
    <x v="0"/>
    <n v="14711761.050000001"/>
    <m/>
    <m/>
    <m/>
    <m/>
    <m/>
    <m/>
    <m/>
    <m/>
    <m/>
    <m/>
    <m/>
    <m/>
    <m/>
    <x v="0"/>
    <x v="0"/>
    <x v="0"/>
  </r>
  <r>
    <x v="0"/>
    <x v="0"/>
    <x v="0"/>
    <s v="AC.YA0090"/>
    <s v="CE19_YA00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9"/>
    <s v="45012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7"/>
    <s v="31004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57"/>
    <s v="310025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7"/>
    <s v="31009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83"/>
    <s v="450028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02"/>
    <s v="3101602"/>
    <x v="0"/>
    <x v="0"/>
    <x v="0"/>
    <n v="200000"/>
    <m/>
    <m/>
    <m/>
    <m/>
    <m/>
    <m/>
    <m/>
    <m/>
    <m/>
    <m/>
    <m/>
    <m/>
    <m/>
    <x v="0"/>
    <x v="0"/>
    <x v="0"/>
  </r>
  <r>
    <x v="0"/>
    <x v="0"/>
    <x v="0"/>
    <s v="AC.3101078"/>
    <s v="310107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20"/>
    <s v="31013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2"/>
    <s v="3101012"/>
    <x v="0"/>
    <x v="0"/>
    <x v="0"/>
    <n v="15200"/>
    <m/>
    <m/>
    <m/>
    <m/>
    <m/>
    <m/>
    <m/>
    <m/>
    <m/>
    <m/>
    <m/>
    <m/>
    <m/>
    <x v="0"/>
    <x v="0"/>
    <x v="0"/>
  </r>
  <r>
    <x v="0"/>
    <x v="0"/>
    <x v="0"/>
    <s v="AC.3101817"/>
    <s v="3101817"/>
    <x v="0"/>
    <x v="0"/>
    <x v="0"/>
    <n v="45000"/>
    <m/>
    <m/>
    <m/>
    <m/>
    <m/>
    <m/>
    <m/>
    <m/>
    <m/>
    <m/>
    <m/>
    <m/>
    <m/>
    <x v="0"/>
    <x v="0"/>
    <x v="0"/>
  </r>
  <r>
    <x v="0"/>
    <x v="0"/>
    <x v="0"/>
    <s v="AC.4501222"/>
    <s v="45012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43"/>
    <s v="31004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48"/>
    <s v="45001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15"/>
    <s v="47003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7"/>
    <s v="31018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5"/>
    <s v="455018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10"/>
    <s v="31007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3"/>
    <s v="31009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230"/>
    <s v="48002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22"/>
    <s v="3100322"/>
    <x v="0"/>
    <x v="0"/>
    <x v="0"/>
    <n v="15097566.449999999"/>
    <m/>
    <m/>
    <m/>
    <m/>
    <m/>
    <m/>
    <m/>
    <m/>
    <m/>
    <m/>
    <m/>
    <m/>
    <m/>
    <x v="0"/>
    <x v="0"/>
    <x v="0"/>
  </r>
  <r>
    <x v="0"/>
    <x v="0"/>
    <x v="0"/>
    <s v="AC.3102109"/>
    <s v="3102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3"/>
    <s v="45005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47"/>
    <s v="31001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10"/>
    <s v="47004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12"/>
    <s v="3101112"/>
    <x v="0"/>
    <x v="0"/>
    <x v="0"/>
    <n v="656000"/>
    <m/>
    <m/>
    <m/>
    <m/>
    <m/>
    <m/>
    <m/>
    <m/>
    <m/>
    <m/>
    <m/>
    <m/>
    <m/>
    <x v="0"/>
    <x v="0"/>
    <x v="0"/>
  </r>
  <r>
    <x v="0"/>
    <x v="0"/>
    <x v="0"/>
    <s v="AC.4500269"/>
    <s v="450026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14"/>
    <s v="485011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24"/>
    <s v="3260124"/>
    <x v="0"/>
    <x v="0"/>
    <x v="0"/>
    <n v="350000"/>
    <m/>
    <m/>
    <m/>
    <m/>
    <m/>
    <m/>
    <m/>
    <m/>
    <m/>
    <m/>
    <m/>
    <m/>
    <m/>
    <x v="0"/>
    <x v="0"/>
    <x v="0"/>
  </r>
  <r>
    <x v="0"/>
    <x v="0"/>
    <x v="0"/>
    <s v="AC.3101542"/>
    <s v="31015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01524"/>
    <s v="35015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9"/>
    <s v="4500169"/>
    <x v="0"/>
    <x v="0"/>
    <x v="0"/>
    <n v="49500"/>
    <m/>
    <m/>
    <m/>
    <m/>
    <m/>
    <m/>
    <m/>
    <m/>
    <m/>
    <m/>
    <m/>
    <m/>
    <m/>
    <x v="0"/>
    <x v="0"/>
    <x v="0"/>
  </r>
  <r>
    <x v="0"/>
    <x v="0"/>
    <x v="0"/>
    <s v="AC.3100457"/>
    <s v="3100457"/>
    <x v="0"/>
    <x v="0"/>
    <x v="0"/>
    <n v="113353"/>
    <m/>
    <m/>
    <m/>
    <m/>
    <m/>
    <m/>
    <m/>
    <m/>
    <m/>
    <m/>
    <m/>
    <m/>
    <m/>
    <x v="0"/>
    <x v="0"/>
    <x v="0"/>
  </r>
  <r>
    <x v="0"/>
    <x v="0"/>
    <x v="0"/>
    <s v="AC.3100629"/>
    <s v="310062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24"/>
    <s v="3101024"/>
    <x v="0"/>
    <x v="0"/>
    <x v="0"/>
    <n v="160764.88"/>
    <m/>
    <m/>
    <m/>
    <m/>
    <m/>
    <m/>
    <m/>
    <m/>
    <m/>
    <m/>
    <m/>
    <m/>
    <m/>
    <x v="0"/>
    <x v="0"/>
    <x v="0"/>
  </r>
  <r>
    <x v="0"/>
    <x v="0"/>
    <x v="0"/>
    <s v="AC.4500180"/>
    <s v="4500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26"/>
    <s v="45003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9"/>
    <s v="4500339"/>
    <x v="0"/>
    <x v="0"/>
    <x v="0"/>
    <n v="75000"/>
    <m/>
    <m/>
    <m/>
    <m/>
    <m/>
    <m/>
    <m/>
    <m/>
    <m/>
    <m/>
    <m/>
    <m/>
    <m/>
    <x v="0"/>
    <x v="0"/>
    <x v="0"/>
  </r>
  <r>
    <x v="0"/>
    <x v="0"/>
    <x v="0"/>
    <s v="AC.3250433"/>
    <s v="32504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470"/>
    <s v="48004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96"/>
    <s v="3100496"/>
    <x v="0"/>
    <x v="0"/>
    <x v="0"/>
    <n v="2404694"/>
    <m/>
    <m/>
    <m/>
    <m/>
    <m/>
    <m/>
    <m/>
    <m/>
    <m/>
    <m/>
    <m/>
    <m/>
    <m/>
    <x v="0"/>
    <x v="0"/>
    <x v="0"/>
  </r>
  <r>
    <x v="0"/>
    <x v="0"/>
    <x v="0"/>
    <s v="AC.3150108"/>
    <s v="3150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17"/>
    <s v="48001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201"/>
    <s v="4600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07"/>
    <s v="3100107"/>
    <x v="0"/>
    <x v="0"/>
    <x v="0"/>
    <n v="3853000"/>
    <m/>
    <m/>
    <m/>
    <m/>
    <m/>
    <m/>
    <m/>
    <m/>
    <m/>
    <m/>
    <m/>
    <m/>
    <m/>
    <x v="0"/>
    <x v="0"/>
    <x v="0"/>
  </r>
  <r>
    <x v="0"/>
    <x v="0"/>
    <x v="0"/>
    <s v="AC.3100162"/>
    <s v="310016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4"/>
    <s v="3100484"/>
    <x v="0"/>
    <x v="0"/>
    <x v="0"/>
    <n v="1759778.7"/>
    <m/>
    <m/>
    <m/>
    <m/>
    <m/>
    <m/>
    <m/>
    <m/>
    <m/>
    <m/>
    <m/>
    <m/>
    <m/>
    <x v="0"/>
    <x v="0"/>
    <x v="0"/>
  </r>
  <r>
    <x v="0"/>
    <x v="0"/>
    <x v="0"/>
    <s v="AC.4550118"/>
    <s v="45501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5"/>
    <s v="31015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50"/>
    <s v="31015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27"/>
    <s v="31018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6"/>
    <s v="3100476"/>
    <x v="0"/>
    <x v="0"/>
    <x v="0"/>
    <n v="830000"/>
    <m/>
    <m/>
    <m/>
    <m/>
    <m/>
    <m/>
    <m/>
    <m/>
    <m/>
    <m/>
    <m/>
    <m/>
    <m/>
    <x v="0"/>
    <x v="0"/>
    <x v="0"/>
  </r>
  <r>
    <x v="0"/>
    <x v="0"/>
    <x v="0"/>
    <s v="AC.3100348"/>
    <s v="3100348"/>
    <x v="0"/>
    <x v="0"/>
    <x v="0"/>
    <n v="4410944.3899999997"/>
    <m/>
    <m/>
    <m/>
    <m/>
    <m/>
    <m/>
    <m/>
    <m/>
    <m/>
    <m/>
    <m/>
    <m/>
    <m/>
    <x v="0"/>
    <x v="0"/>
    <x v="0"/>
  </r>
  <r>
    <x v="0"/>
    <x v="0"/>
    <x v="0"/>
    <s v="AC.3101215"/>
    <s v="31012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89"/>
    <s v="450078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36"/>
    <s v="31003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3"/>
    <s v="455019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40"/>
    <s v="4500240"/>
    <x v="0"/>
    <x v="0"/>
    <x v="0"/>
    <n v="125000"/>
    <m/>
    <m/>
    <m/>
    <m/>
    <m/>
    <m/>
    <m/>
    <m/>
    <m/>
    <m/>
    <m/>
    <m/>
    <m/>
    <x v="0"/>
    <x v="0"/>
    <x v="0"/>
  </r>
  <r>
    <x v="0"/>
    <x v="0"/>
    <x v="0"/>
    <s v="AC.4500248"/>
    <s v="45002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27"/>
    <s v="310092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26"/>
    <s v="45002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5"/>
    <s v="3101615"/>
    <x v="0"/>
    <x v="0"/>
    <x v="0"/>
    <n v="1033468"/>
    <m/>
    <m/>
    <m/>
    <m/>
    <m/>
    <m/>
    <m/>
    <m/>
    <m/>
    <m/>
    <m/>
    <m/>
    <m/>
    <x v="0"/>
    <x v="0"/>
    <x v="0"/>
  </r>
  <r>
    <x v="0"/>
    <x v="0"/>
    <x v="0"/>
    <s v="AC.3300103"/>
    <s v="330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05"/>
    <s v="4550105"/>
    <x v="0"/>
    <x v="0"/>
    <x v="0"/>
    <n v="429155"/>
    <m/>
    <m/>
    <m/>
    <m/>
    <m/>
    <m/>
    <m/>
    <m/>
    <m/>
    <m/>
    <m/>
    <m/>
    <m/>
    <x v="0"/>
    <x v="0"/>
    <x v="0"/>
  </r>
  <r>
    <x v="0"/>
    <x v="0"/>
    <x v="0"/>
    <s v="AC.4500105"/>
    <s v="45001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50102"/>
    <s v="485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76"/>
    <s v="3101076"/>
    <x v="0"/>
    <x v="0"/>
    <x v="0"/>
    <n v="282941.43"/>
    <m/>
    <m/>
    <m/>
    <m/>
    <m/>
    <m/>
    <m/>
    <m/>
    <m/>
    <m/>
    <m/>
    <m/>
    <m/>
    <x v="0"/>
    <x v="0"/>
    <x v="0"/>
  </r>
  <r>
    <x v="0"/>
    <x v="0"/>
    <x v="0"/>
    <s v="AC.3250445"/>
    <s v="32504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16"/>
    <s v="450011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1"/>
    <s v="31001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33"/>
    <s v="45001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59"/>
    <s v="450075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64"/>
    <s v="3100464"/>
    <x v="0"/>
    <x v="0"/>
    <x v="0"/>
    <n v="1712153.9"/>
    <m/>
    <m/>
    <m/>
    <m/>
    <m/>
    <m/>
    <m/>
    <m/>
    <m/>
    <m/>
    <m/>
    <m/>
    <m/>
    <x v="0"/>
    <x v="0"/>
    <x v="0"/>
  </r>
  <r>
    <x v="0"/>
    <x v="0"/>
    <x v="0"/>
    <s v="AC.3100135"/>
    <s v="3100135"/>
    <x v="0"/>
    <x v="0"/>
    <x v="0"/>
    <n v="2000"/>
    <m/>
    <m/>
    <m/>
    <m/>
    <m/>
    <m/>
    <m/>
    <m/>
    <m/>
    <m/>
    <m/>
    <m/>
    <m/>
    <x v="0"/>
    <x v="0"/>
    <x v="0"/>
  </r>
  <r>
    <x v="0"/>
    <x v="0"/>
    <x v="0"/>
    <s v="AC.4500403"/>
    <s v="4500403"/>
    <x v="0"/>
    <x v="0"/>
    <x v="0"/>
    <n v="80000"/>
    <m/>
    <m/>
    <m/>
    <m/>
    <m/>
    <m/>
    <m/>
    <m/>
    <m/>
    <m/>
    <m/>
    <m/>
    <m/>
    <x v="0"/>
    <x v="0"/>
    <x v="0"/>
  </r>
  <r>
    <x v="0"/>
    <x v="0"/>
    <x v="0"/>
    <s v="AC.4700320"/>
    <s v="47003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0"/>
    <s v="31015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24"/>
    <s v="3100124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3101863"/>
    <s v="310186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95"/>
    <s v="310159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5"/>
    <s v="31008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21"/>
    <s v="31016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5"/>
    <s v="4700325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3501501"/>
    <s v="35015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9"/>
    <s v="330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25"/>
    <s v="31006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704"/>
    <s v="31017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53"/>
    <s v="3100453"/>
    <x v="0"/>
    <x v="0"/>
    <x v="0"/>
    <n v="129000"/>
    <m/>
    <m/>
    <m/>
    <m/>
    <m/>
    <m/>
    <m/>
    <m/>
    <m/>
    <m/>
    <m/>
    <m/>
    <m/>
    <x v="0"/>
    <x v="0"/>
    <x v="0"/>
  </r>
  <r>
    <x v="0"/>
    <x v="0"/>
    <x v="0"/>
    <s v="AC.3260143"/>
    <s v="3260143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3101212"/>
    <s v="31012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43"/>
    <s v="31015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08"/>
    <s v="4500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06"/>
    <s v="32505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04"/>
    <s v="3100404"/>
    <x v="0"/>
    <x v="0"/>
    <x v="0"/>
    <n v="23300000"/>
    <m/>
    <m/>
    <m/>
    <m/>
    <m/>
    <m/>
    <m/>
    <m/>
    <m/>
    <m/>
    <m/>
    <m/>
    <m/>
    <x v="0"/>
    <x v="0"/>
    <x v="0"/>
  </r>
  <r>
    <x v="0"/>
    <x v="0"/>
    <x v="0"/>
    <s v="AC.3100831"/>
    <s v="31008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11"/>
    <s v="4500311"/>
    <x v="0"/>
    <x v="0"/>
    <x v="0"/>
    <n v="43982.1"/>
    <m/>
    <m/>
    <m/>
    <m/>
    <m/>
    <m/>
    <m/>
    <m/>
    <m/>
    <m/>
    <m/>
    <m/>
    <m/>
    <x v="0"/>
    <x v="0"/>
    <x v="0"/>
  </r>
  <r>
    <x v="0"/>
    <x v="0"/>
    <x v="0"/>
    <s v="AC.3100376"/>
    <s v="3100376"/>
    <x v="0"/>
    <x v="0"/>
    <x v="0"/>
    <n v="23100"/>
    <m/>
    <m/>
    <m/>
    <m/>
    <m/>
    <m/>
    <m/>
    <m/>
    <m/>
    <m/>
    <m/>
    <m/>
    <m/>
    <x v="0"/>
    <x v="0"/>
    <x v="0"/>
  </r>
  <r>
    <x v="0"/>
    <x v="0"/>
    <x v="0"/>
    <s v="AC.3100434"/>
    <s v="3100434"/>
    <x v="0"/>
    <x v="0"/>
    <x v="0"/>
    <n v="284000"/>
    <m/>
    <m/>
    <m/>
    <m/>
    <m/>
    <m/>
    <m/>
    <m/>
    <m/>
    <m/>
    <m/>
    <m/>
    <m/>
    <x v="0"/>
    <x v="0"/>
    <x v="0"/>
  </r>
  <r>
    <x v="0"/>
    <x v="0"/>
    <x v="0"/>
    <s v="AC.3101819"/>
    <s v="31018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33"/>
    <s v="45003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81"/>
    <s v="310018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10"/>
    <s v="35201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901"/>
    <s v="3101901"/>
    <x v="0"/>
    <x v="0"/>
    <x v="0"/>
    <n v="1744214.78"/>
    <m/>
    <m/>
    <m/>
    <m/>
    <m/>
    <m/>
    <m/>
    <m/>
    <m/>
    <m/>
    <m/>
    <m/>
    <m/>
    <x v="0"/>
    <x v="0"/>
    <x v="0"/>
  </r>
  <r>
    <x v="0"/>
    <x v="0"/>
    <x v="0"/>
    <s v="AC.4501212"/>
    <s v="45012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2"/>
    <s v="31009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09"/>
    <s v="32505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8"/>
    <s v="31021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101"/>
    <s v="47001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9"/>
    <s v="31001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43"/>
    <s v="3100143"/>
    <x v="0"/>
    <x v="0"/>
    <x v="0"/>
    <n v="200000"/>
    <m/>
    <m/>
    <m/>
    <m/>
    <m/>
    <m/>
    <m/>
    <m/>
    <m/>
    <m/>
    <m/>
    <m/>
    <m/>
    <x v="0"/>
    <x v="0"/>
    <x v="0"/>
  </r>
  <r>
    <x v="0"/>
    <x v="0"/>
    <x v="0"/>
    <s v="AC.3100947"/>
    <s v="31009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5"/>
    <s v="310158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08"/>
    <s v="3101308"/>
    <x v="0"/>
    <x v="0"/>
    <x v="0"/>
    <n v="100878.53"/>
    <m/>
    <m/>
    <m/>
    <m/>
    <m/>
    <m/>
    <m/>
    <m/>
    <m/>
    <m/>
    <m/>
    <m/>
    <m/>
    <x v="0"/>
    <x v="0"/>
    <x v="0"/>
  </r>
  <r>
    <x v="0"/>
    <x v="0"/>
    <x v="0"/>
    <s v="AC.4500147"/>
    <s v="450014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6"/>
    <s v="45013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07"/>
    <s v="3100807"/>
    <x v="0"/>
    <x v="0"/>
    <x v="0"/>
    <n v="49578.86"/>
    <m/>
    <m/>
    <m/>
    <m/>
    <m/>
    <m/>
    <m/>
    <m/>
    <m/>
    <m/>
    <m/>
    <m/>
    <m/>
    <x v="0"/>
    <x v="0"/>
    <x v="0"/>
  </r>
  <r>
    <x v="0"/>
    <x v="0"/>
    <x v="0"/>
    <s v="AC.3101607"/>
    <s v="31016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600103"/>
    <s v="460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017"/>
    <s v="3101017"/>
    <x v="0"/>
    <x v="0"/>
    <x v="0"/>
    <n v="5000"/>
    <m/>
    <m/>
    <m/>
    <m/>
    <m/>
    <m/>
    <m/>
    <m/>
    <m/>
    <m/>
    <m/>
    <m/>
    <m/>
    <x v="0"/>
    <x v="0"/>
    <x v="0"/>
  </r>
  <r>
    <x v="0"/>
    <x v="0"/>
    <x v="0"/>
    <s v="AC.3101332"/>
    <s v="3101332"/>
    <x v="0"/>
    <x v="0"/>
    <x v="0"/>
    <n v="109902.33"/>
    <m/>
    <m/>
    <m/>
    <m/>
    <m/>
    <m/>
    <m/>
    <m/>
    <m/>
    <m/>
    <m/>
    <m/>
    <m/>
    <x v="0"/>
    <x v="0"/>
    <x v="0"/>
  </r>
  <r>
    <x v="0"/>
    <x v="0"/>
    <x v="0"/>
    <s v="AC.3101518"/>
    <s v="31015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4"/>
    <s v="455015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10"/>
    <s v="4501210"/>
    <x v="0"/>
    <x v="0"/>
    <x v="0"/>
    <n v="787372.23"/>
    <m/>
    <m/>
    <m/>
    <m/>
    <m/>
    <m/>
    <m/>
    <m/>
    <m/>
    <m/>
    <m/>
    <m/>
    <m/>
    <x v="0"/>
    <x v="0"/>
    <x v="0"/>
  </r>
  <r>
    <x v="0"/>
    <x v="0"/>
    <x v="0"/>
    <s v="AC.4500295"/>
    <s v="450029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51"/>
    <s v="32504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207"/>
    <s v="4501207"/>
    <x v="0"/>
    <x v="0"/>
    <x v="0"/>
    <n v="1468012.31"/>
    <m/>
    <m/>
    <m/>
    <m/>
    <m/>
    <m/>
    <m/>
    <m/>
    <m/>
    <m/>
    <m/>
    <m/>
    <m/>
    <x v="0"/>
    <x v="0"/>
    <x v="0"/>
  </r>
  <r>
    <x v="0"/>
    <x v="0"/>
    <x v="0"/>
    <s v="AC.3100915"/>
    <s v="31009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39"/>
    <s v="310043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23"/>
    <s v="45001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507"/>
    <s v="45005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74"/>
    <s v="310017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04"/>
    <s v="47003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71"/>
    <s v="45501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4"/>
    <s v="31008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19"/>
    <s v="48601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34"/>
    <s v="32601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2"/>
    <s v="3101312"/>
    <x v="0"/>
    <x v="0"/>
    <x v="0"/>
    <n v="26497.759999999998"/>
    <m/>
    <m/>
    <m/>
    <m/>
    <m/>
    <m/>
    <m/>
    <m/>
    <m/>
    <m/>
    <m/>
    <m/>
    <m/>
    <x v="0"/>
    <x v="0"/>
    <x v="0"/>
  </r>
  <r>
    <x v="0"/>
    <x v="0"/>
    <x v="0"/>
    <s v="AC.4550470"/>
    <s v="4550470"/>
    <x v="0"/>
    <x v="0"/>
    <x v="0"/>
    <n v="151675.45000000001"/>
    <m/>
    <m/>
    <m/>
    <m/>
    <m/>
    <m/>
    <m/>
    <m/>
    <m/>
    <m/>
    <m/>
    <m/>
    <m/>
    <x v="0"/>
    <x v="0"/>
    <x v="0"/>
  </r>
  <r>
    <x v="0"/>
    <x v="0"/>
    <x v="0"/>
    <s v="AC.4500156"/>
    <s v="450015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1"/>
    <s v="32504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010"/>
    <s v="CE19_BA10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70"/>
    <s v="CE19_BA11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400"/>
    <s v="CE19_EA04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3"/>
    <s v="31007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6"/>
    <s v="31005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630"/>
    <s v="CE19_BA0630"/>
    <x v="0"/>
    <x v="0"/>
    <x v="0"/>
    <n v="276330.28000000003"/>
    <m/>
    <m/>
    <m/>
    <m/>
    <m/>
    <m/>
    <m/>
    <m/>
    <m/>
    <m/>
    <m/>
    <m/>
    <m/>
    <x v="0"/>
    <x v="0"/>
    <x v="0"/>
  </r>
  <r>
    <x v="0"/>
    <x v="0"/>
    <x v="0"/>
    <s v="AC.BA2160"/>
    <s v="CE19_BA2160"/>
    <x v="0"/>
    <x v="0"/>
    <x v="0"/>
    <n v="2786118.03"/>
    <m/>
    <m/>
    <m/>
    <m/>
    <m/>
    <m/>
    <m/>
    <m/>
    <m/>
    <m/>
    <m/>
    <m/>
    <m/>
    <x v="0"/>
    <x v="0"/>
    <x v="0"/>
  </r>
  <r>
    <x v="0"/>
    <x v="0"/>
    <x v="0"/>
    <s v="AC.EA0210"/>
    <s v="CE19_EA02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20"/>
    <s v="CE19_AA0520"/>
    <x v="0"/>
    <x v="0"/>
    <x v="0"/>
    <n v="545.44000000000005"/>
    <m/>
    <m/>
    <m/>
    <m/>
    <m/>
    <m/>
    <m/>
    <m/>
    <m/>
    <m/>
    <m/>
    <m/>
    <m/>
    <x v="0"/>
    <x v="0"/>
    <x v="0"/>
  </r>
  <r>
    <x v="0"/>
    <x v="0"/>
    <x v="0"/>
    <s v="AC.AA0920"/>
    <s v="CE19_AA09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390"/>
    <s v="CE19_BA1390"/>
    <x v="0"/>
    <x v="0"/>
    <x v="0"/>
    <n v="681246.1"/>
    <m/>
    <m/>
    <m/>
    <m/>
    <m/>
    <m/>
    <m/>
    <m/>
    <m/>
    <m/>
    <m/>
    <m/>
    <m/>
    <x v="0"/>
    <x v="0"/>
    <x v="0"/>
  </r>
  <r>
    <x v="0"/>
    <x v="0"/>
    <x v="0"/>
    <s v="AC.BA1740"/>
    <s v="CE19_BA1740"/>
    <x v="0"/>
    <x v="0"/>
    <x v="0"/>
    <n v="3389104.41"/>
    <m/>
    <m/>
    <m/>
    <m/>
    <m/>
    <m/>
    <m/>
    <m/>
    <m/>
    <m/>
    <m/>
    <m/>
    <m/>
    <x v="0"/>
    <x v="0"/>
    <x v="0"/>
  </r>
  <r>
    <x v="0"/>
    <x v="0"/>
    <x v="0"/>
    <s v="AC.BA0220"/>
    <s v="CE19_BA0220"/>
    <x v="0"/>
    <x v="0"/>
    <x v="0"/>
    <n v="12171500"/>
    <m/>
    <m/>
    <m/>
    <m/>
    <m/>
    <m/>
    <m/>
    <m/>
    <m/>
    <m/>
    <m/>
    <m/>
    <m/>
    <x v="0"/>
    <x v="0"/>
    <x v="0"/>
  </r>
  <r>
    <x v="0"/>
    <x v="0"/>
    <x v="0"/>
    <s v="AC.AA0141"/>
    <s v="CE19_AA0141"/>
    <x v="0"/>
    <x v="0"/>
    <x v="0"/>
    <n v="49500"/>
    <m/>
    <m/>
    <m/>
    <m/>
    <m/>
    <m/>
    <m/>
    <m/>
    <m/>
    <m/>
    <m/>
    <m/>
    <m/>
    <x v="0"/>
    <x v="0"/>
    <x v="0"/>
  </r>
  <r>
    <x v="0"/>
    <x v="0"/>
    <x v="0"/>
    <s v="AC.AA0410"/>
    <s v="CE19_AA0410"/>
    <x v="0"/>
    <x v="0"/>
    <x v="0"/>
    <n v="685.24"/>
    <m/>
    <m/>
    <m/>
    <m/>
    <m/>
    <m/>
    <m/>
    <m/>
    <m/>
    <m/>
    <m/>
    <m/>
    <m/>
    <x v="0"/>
    <x v="0"/>
    <x v="0"/>
  </r>
  <r>
    <x v="0"/>
    <x v="0"/>
    <x v="0"/>
    <s v="AC.EA0350"/>
    <s v="CE19_EA0350"/>
    <x v="0"/>
    <x v="0"/>
    <x v="0"/>
    <n v="135000"/>
    <m/>
    <m/>
    <m/>
    <m/>
    <m/>
    <m/>
    <m/>
    <m/>
    <m/>
    <m/>
    <m/>
    <m/>
    <m/>
    <x v="0"/>
    <x v="0"/>
    <x v="0"/>
  </r>
  <r>
    <x v="0"/>
    <x v="0"/>
    <x v="0"/>
    <s v="AC.4700403"/>
    <s v="47004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168"/>
    <s v="450016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6"/>
    <s v="3100916"/>
    <x v="0"/>
    <x v="0"/>
    <x v="0"/>
    <n v="2002402.68"/>
    <m/>
    <m/>
    <m/>
    <m/>
    <m/>
    <m/>
    <m/>
    <m/>
    <m/>
    <m/>
    <m/>
    <m/>
    <m/>
    <x v="0"/>
    <x v="0"/>
    <x v="0"/>
  </r>
  <r>
    <x v="0"/>
    <x v="0"/>
    <x v="0"/>
    <s v="AC.4600102"/>
    <s v="460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25"/>
    <s v="31015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15"/>
    <s v="310211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7"/>
    <s v="486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60102"/>
    <s v="4860102"/>
    <x v="0"/>
    <x v="0"/>
    <x v="0"/>
    <n v="418574.98"/>
    <m/>
    <m/>
    <m/>
    <m/>
    <m/>
    <m/>
    <m/>
    <m/>
    <m/>
    <m/>
    <m/>
    <m/>
    <m/>
    <x v="0"/>
    <x v="0"/>
    <x v="0"/>
  </r>
  <r>
    <x v="0"/>
    <x v="0"/>
    <x v="0"/>
    <s v="AC.4700407"/>
    <s v="47004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09"/>
    <s v="3100709"/>
    <x v="0"/>
    <x v="0"/>
    <x v="0"/>
    <n v="44968.87"/>
    <m/>
    <m/>
    <m/>
    <m/>
    <m/>
    <m/>
    <m/>
    <m/>
    <m/>
    <m/>
    <m/>
    <m/>
    <m/>
    <x v="0"/>
    <x v="0"/>
    <x v="0"/>
  </r>
  <r>
    <x v="0"/>
    <x v="0"/>
    <x v="0"/>
    <s v="AC.3101023"/>
    <s v="3101023"/>
    <x v="0"/>
    <x v="0"/>
    <x v="0"/>
    <n v="6020.91"/>
    <m/>
    <m/>
    <m/>
    <m/>
    <m/>
    <m/>
    <m/>
    <m/>
    <m/>
    <m/>
    <m/>
    <m/>
    <m/>
    <x v="0"/>
    <x v="0"/>
    <x v="0"/>
  </r>
  <r>
    <x v="0"/>
    <x v="0"/>
    <x v="0"/>
    <s v="AC.3100395"/>
    <s v="3100395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BA0970"/>
    <s v="CE19_BA0970"/>
    <x v="0"/>
    <x v="0"/>
    <x v="0"/>
    <n v="5154105.5"/>
    <m/>
    <m/>
    <m/>
    <m/>
    <m/>
    <m/>
    <m/>
    <m/>
    <m/>
    <m/>
    <m/>
    <m/>
    <m/>
    <x v="0"/>
    <x v="0"/>
    <x v="0"/>
  </r>
  <r>
    <x v="0"/>
    <x v="0"/>
    <x v="0"/>
    <s v="AC.3250418"/>
    <s v="32504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500"/>
    <s v="CE19_BA0500"/>
    <x v="0"/>
    <x v="0"/>
    <x v="0"/>
    <n v="23300000"/>
    <m/>
    <m/>
    <m/>
    <m/>
    <m/>
    <m/>
    <m/>
    <m/>
    <m/>
    <m/>
    <m/>
    <m/>
    <m/>
    <x v="0"/>
    <x v="0"/>
    <x v="0"/>
  </r>
  <r>
    <x v="0"/>
    <x v="0"/>
    <x v="0"/>
    <s v="AC.BA0740"/>
    <s v="CE19_BA0740"/>
    <x v="0"/>
    <x v="0"/>
    <x v="0"/>
    <n v="1385000"/>
    <m/>
    <m/>
    <m/>
    <m/>
    <m/>
    <m/>
    <m/>
    <m/>
    <m/>
    <m/>
    <m/>
    <m/>
    <m/>
    <x v="0"/>
    <x v="0"/>
    <x v="0"/>
  </r>
  <r>
    <x v="0"/>
    <x v="0"/>
    <x v="0"/>
    <s v="AC.EA0360"/>
    <s v="CE19_EA03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601"/>
    <s v="CE19_AA06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460"/>
    <s v="CE19_BA14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03"/>
    <s v="CE19_BA0303"/>
    <x v="0"/>
    <x v="0"/>
    <x v="0"/>
    <n v="2102825"/>
    <m/>
    <m/>
    <m/>
    <m/>
    <m/>
    <m/>
    <m/>
    <m/>
    <m/>
    <m/>
    <m/>
    <m/>
    <m/>
    <x v="0"/>
    <x v="0"/>
    <x v="0"/>
  </r>
  <r>
    <x v="0"/>
    <x v="0"/>
    <x v="0"/>
    <s v="AC.BA2480"/>
    <s v="CE19_BA24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450"/>
    <s v="CE19_BA0450"/>
    <x v="0"/>
    <x v="0"/>
    <x v="0"/>
    <n v="2540000"/>
    <m/>
    <m/>
    <m/>
    <m/>
    <m/>
    <m/>
    <m/>
    <m/>
    <m/>
    <m/>
    <m/>
    <m/>
    <m/>
    <x v="0"/>
    <x v="0"/>
    <x v="0"/>
  </r>
  <r>
    <x v="0"/>
    <x v="0"/>
    <x v="0"/>
    <s v="AC.BA1520"/>
    <s v="CE19_BA1520"/>
    <x v="0"/>
    <x v="0"/>
    <x v="0"/>
    <n v="92700"/>
    <m/>
    <m/>
    <m/>
    <m/>
    <m/>
    <m/>
    <m/>
    <m/>
    <m/>
    <m/>
    <m/>
    <m/>
    <m/>
    <x v="0"/>
    <x v="0"/>
    <x v="0"/>
  </r>
  <r>
    <x v="0"/>
    <x v="0"/>
    <x v="0"/>
    <s v="AC.BA2150"/>
    <s v="CE19_BA2150"/>
    <x v="0"/>
    <x v="0"/>
    <x v="0"/>
    <n v="2968971.87"/>
    <m/>
    <m/>
    <m/>
    <m/>
    <m/>
    <m/>
    <m/>
    <m/>
    <m/>
    <m/>
    <m/>
    <m/>
    <m/>
    <x v="0"/>
    <x v="0"/>
    <x v="0"/>
  </r>
  <r>
    <x v="0"/>
    <x v="0"/>
    <x v="0"/>
    <s v="AC.BA0440"/>
    <s v="CE19_BA0440"/>
    <x v="0"/>
    <x v="0"/>
    <x v="0"/>
    <n v="2060000"/>
    <m/>
    <m/>
    <m/>
    <m/>
    <m/>
    <m/>
    <m/>
    <m/>
    <m/>
    <m/>
    <m/>
    <m/>
    <m/>
    <x v="0"/>
    <x v="0"/>
    <x v="0"/>
  </r>
  <r>
    <x v="0"/>
    <x v="0"/>
    <x v="0"/>
    <s v="AC.AA0423"/>
    <s v="CE19_AA04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510"/>
    <s v="CE19_BA1510"/>
    <x v="0"/>
    <x v="0"/>
    <x v="0"/>
    <n v="37100"/>
    <m/>
    <m/>
    <m/>
    <m/>
    <m/>
    <m/>
    <m/>
    <m/>
    <m/>
    <m/>
    <m/>
    <m/>
    <m/>
    <x v="0"/>
    <x v="0"/>
    <x v="0"/>
  </r>
  <r>
    <x v="0"/>
    <x v="0"/>
    <x v="0"/>
    <s v="AC.BA1670"/>
    <s v="CE19_BA1670"/>
    <x v="0"/>
    <x v="0"/>
    <x v="0"/>
    <n v="350815"/>
    <m/>
    <m/>
    <m/>
    <m/>
    <m/>
    <m/>
    <m/>
    <m/>
    <m/>
    <m/>
    <m/>
    <m/>
    <m/>
    <x v="0"/>
    <x v="0"/>
    <x v="0"/>
  </r>
  <r>
    <x v="0"/>
    <x v="0"/>
    <x v="0"/>
    <s v="AC.BA2210"/>
    <s v="CE19_BA2210"/>
    <x v="0"/>
    <x v="0"/>
    <x v="0"/>
    <n v="810067.74"/>
    <m/>
    <m/>
    <m/>
    <m/>
    <m/>
    <m/>
    <m/>
    <m/>
    <m/>
    <m/>
    <m/>
    <m/>
    <m/>
    <x v="0"/>
    <x v="0"/>
    <x v="0"/>
  </r>
  <r>
    <x v="0"/>
    <x v="0"/>
    <x v="0"/>
    <s v="AC.EA0250"/>
    <s v="CE19_EA02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33"/>
    <s v="CE19_AA0033"/>
    <x v="0"/>
    <x v="0"/>
    <x v="0"/>
    <n v="16921430.219999999"/>
    <m/>
    <m/>
    <m/>
    <m/>
    <m/>
    <m/>
    <m/>
    <m/>
    <m/>
    <m/>
    <m/>
    <m/>
    <m/>
    <x v="0"/>
    <x v="0"/>
    <x v="0"/>
  </r>
  <r>
    <x v="0"/>
    <x v="0"/>
    <x v="0"/>
    <s v="AC.AA0820"/>
    <s v="CE19_AA0820"/>
    <x v="0"/>
    <x v="0"/>
    <x v="0"/>
    <n v="196053.43"/>
    <m/>
    <m/>
    <m/>
    <m/>
    <m/>
    <m/>
    <m/>
    <m/>
    <m/>
    <m/>
    <m/>
    <m/>
    <m/>
    <x v="0"/>
    <x v="0"/>
    <x v="0"/>
  </r>
  <r>
    <x v="0"/>
    <x v="0"/>
    <x v="0"/>
    <s v="AC.BA0070"/>
    <s v="CE19_BA0070"/>
    <x v="0"/>
    <x v="0"/>
    <x v="0"/>
    <n v="198902.5"/>
    <m/>
    <m/>
    <m/>
    <m/>
    <m/>
    <m/>
    <m/>
    <m/>
    <m/>
    <m/>
    <m/>
    <m/>
    <m/>
    <x v="0"/>
    <x v="0"/>
    <x v="0"/>
  </r>
  <r>
    <x v="0"/>
    <x v="0"/>
    <x v="0"/>
    <s v="AC.BA0300"/>
    <s v="CE19_BA0300"/>
    <x v="0"/>
    <x v="0"/>
    <x v="0"/>
    <n v="35424730.200000003"/>
    <m/>
    <m/>
    <m/>
    <m/>
    <m/>
    <m/>
    <m/>
    <m/>
    <m/>
    <m/>
    <m/>
    <m/>
    <m/>
    <x v="0"/>
    <x v="0"/>
    <x v="0"/>
  </r>
  <r>
    <x v="0"/>
    <x v="0"/>
    <x v="0"/>
    <s v="AC.BA1570"/>
    <s v="CE19_BA1570"/>
    <x v="0"/>
    <x v="0"/>
    <x v="0"/>
    <n v="23271438.460000001"/>
    <m/>
    <m/>
    <m/>
    <m/>
    <m/>
    <m/>
    <m/>
    <m/>
    <m/>
    <m/>
    <m/>
    <m/>
    <m/>
    <x v="0"/>
    <x v="0"/>
    <x v="0"/>
  </r>
  <r>
    <x v="0"/>
    <x v="0"/>
    <x v="0"/>
    <s v="AC.BA2680"/>
    <s v="CE19_BA26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80"/>
    <s v="4550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6"/>
    <s v="31008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40"/>
    <s v="CE19_AA0040"/>
    <x v="0"/>
    <x v="0"/>
    <x v="0"/>
    <n v="7825467.8799999999"/>
    <m/>
    <m/>
    <m/>
    <m/>
    <m/>
    <m/>
    <m/>
    <m/>
    <m/>
    <m/>
    <m/>
    <m/>
    <m/>
    <x v="0"/>
    <x v="0"/>
    <x v="0"/>
  </r>
  <r>
    <x v="0"/>
    <x v="0"/>
    <x v="0"/>
    <s v="AC.AA0440"/>
    <s v="CE19_AA0440"/>
    <x v="0"/>
    <x v="0"/>
    <x v="0"/>
    <n v="30000"/>
    <m/>
    <m/>
    <m/>
    <m/>
    <m/>
    <m/>
    <m/>
    <m/>
    <m/>
    <m/>
    <m/>
    <m/>
    <m/>
    <x v="0"/>
    <x v="0"/>
    <x v="0"/>
  </r>
  <r>
    <x v="0"/>
    <x v="0"/>
    <x v="0"/>
    <s v="AC.AA0650"/>
    <s v="CE19_AA06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20"/>
    <s v="CE19_AA0020"/>
    <x v="0"/>
    <x v="0"/>
    <x v="0"/>
    <n v="341932468.26999998"/>
    <m/>
    <m/>
    <m/>
    <m/>
    <m/>
    <m/>
    <m/>
    <m/>
    <m/>
    <m/>
    <m/>
    <m/>
    <m/>
    <x v="0"/>
    <x v="0"/>
    <x v="0"/>
  </r>
  <r>
    <x v="0"/>
    <x v="0"/>
    <x v="0"/>
    <s v="AC.AA0760"/>
    <s v="CE19_AA0760"/>
    <x v="0"/>
    <x v="0"/>
    <x v="0"/>
    <n v="35000"/>
    <m/>
    <m/>
    <m/>
    <m/>
    <m/>
    <m/>
    <m/>
    <m/>
    <m/>
    <m/>
    <m/>
    <m/>
    <m/>
    <x v="0"/>
    <x v="0"/>
    <x v="0"/>
  </r>
  <r>
    <x v="0"/>
    <x v="0"/>
    <x v="0"/>
    <s v="AC.BA0020"/>
    <s v="CE19_BA0020"/>
    <x v="0"/>
    <x v="0"/>
    <x v="0"/>
    <n v="62628632.700000003"/>
    <m/>
    <m/>
    <m/>
    <m/>
    <m/>
    <m/>
    <m/>
    <m/>
    <m/>
    <m/>
    <m/>
    <m/>
    <m/>
    <x v="0"/>
    <x v="0"/>
    <x v="0"/>
  </r>
  <r>
    <x v="0"/>
    <x v="0"/>
    <x v="0"/>
    <s v="AC.BA1940"/>
    <s v="CE19_BA1940"/>
    <x v="0"/>
    <x v="0"/>
    <x v="0"/>
    <n v="3474800.23"/>
    <m/>
    <m/>
    <m/>
    <m/>
    <m/>
    <m/>
    <m/>
    <m/>
    <m/>
    <m/>
    <m/>
    <m/>
    <m/>
    <x v="0"/>
    <x v="0"/>
    <x v="0"/>
  </r>
  <r>
    <x v="0"/>
    <x v="0"/>
    <x v="0"/>
    <s v="AC.BA2061"/>
    <s v="CE19_BA20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530"/>
    <s v="CE19_BA2530"/>
    <x v="0"/>
    <x v="0"/>
    <x v="0"/>
    <n v="5002006.3"/>
    <m/>
    <m/>
    <m/>
    <m/>
    <m/>
    <m/>
    <m/>
    <m/>
    <m/>
    <m/>
    <m/>
    <m/>
    <m/>
    <x v="0"/>
    <x v="0"/>
    <x v="0"/>
  </r>
  <r>
    <x v="0"/>
    <x v="0"/>
    <x v="0"/>
    <s v="AC.BA2681"/>
    <s v="CE19_BA268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240"/>
    <s v="CE19_AA0240"/>
    <x v="0"/>
    <x v="0"/>
    <x v="0"/>
    <n v="-1744214.78"/>
    <m/>
    <m/>
    <m/>
    <m/>
    <m/>
    <m/>
    <m/>
    <m/>
    <m/>
    <m/>
    <m/>
    <m/>
    <m/>
    <x v="0"/>
    <x v="0"/>
    <x v="0"/>
  </r>
  <r>
    <x v="0"/>
    <x v="0"/>
    <x v="0"/>
    <s v="AC.BA2660"/>
    <s v="CE19_BA266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YA0020"/>
    <s v="CE19_YA0020"/>
    <x v="0"/>
    <x v="0"/>
    <x v="0"/>
    <n v="7129269.8600000003"/>
    <m/>
    <m/>
    <m/>
    <m/>
    <m/>
    <m/>
    <m/>
    <m/>
    <m/>
    <m/>
    <m/>
    <m/>
    <m/>
    <x v="0"/>
    <x v="0"/>
    <x v="0"/>
  </r>
  <r>
    <x v="0"/>
    <x v="0"/>
    <x v="0"/>
    <s v="AC.3260198"/>
    <s v="32601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10"/>
    <s v="CE19_AA0010"/>
    <x v="0"/>
    <x v="0"/>
    <x v="0"/>
    <n v="342784153.86000001"/>
    <m/>
    <m/>
    <m/>
    <m/>
    <m/>
    <m/>
    <m/>
    <m/>
    <m/>
    <m/>
    <m/>
    <m/>
    <m/>
    <x v="0"/>
    <x v="0"/>
    <x v="0"/>
  </r>
  <r>
    <x v="0"/>
    <x v="0"/>
    <x v="0"/>
    <s v="AC.4501219"/>
    <s v="45012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41"/>
    <s v="310094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03"/>
    <s v="3100203"/>
    <x v="0"/>
    <x v="0"/>
    <x v="0"/>
    <n v="3419800.23"/>
    <m/>
    <m/>
    <m/>
    <m/>
    <m/>
    <m/>
    <m/>
    <m/>
    <m/>
    <m/>
    <m/>
    <m/>
    <m/>
    <x v="0"/>
    <x v="0"/>
    <x v="0"/>
  </r>
  <r>
    <x v="0"/>
    <x v="0"/>
    <x v="0"/>
    <s v="AC.3101318"/>
    <s v="3101318"/>
    <x v="0"/>
    <x v="0"/>
    <x v="0"/>
    <n v="25916.79"/>
    <m/>
    <m/>
    <m/>
    <m/>
    <m/>
    <m/>
    <m/>
    <m/>
    <m/>
    <m/>
    <m/>
    <m/>
    <m/>
    <x v="0"/>
    <x v="0"/>
    <x v="0"/>
  </r>
  <r>
    <x v="0"/>
    <x v="0"/>
    <x v="0"/>
    <s v="AC.4550188"/>
    <s v="45501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05"/>
    <s v="3100105"/>
    <x v="0"/>
    <x v="0"/>
    <x v="0"/>
    <n v="2000"/>
    <m/>
    <m/>
    <m/>
    <m/>
    <m/>
    <m/>
    <m/>
    <m/>
    <m/>
    <m/>
    <m/>
    <m/>
    <m/>
    <x v="0"/>
    <x v="0"/>
    <x v="0"/>
  </r>
  <r>
    <x v="0"/>
    <x v="0"/>
    <x v="0"/>
    <s v="AC.3101105"/>
    <s v="3101105"/>
    <x v="0"/>
    <x v="0"/>
    <x v="0"/>
    <n v="1545000"/>
    <m/>
    <m/>
    <m/>
    <m/>
    <m/>
    <m/>
    <m/>
    <m/>
    <m/>
    <m/>
    <m/>
    <m/>
    <m/>
    <x v="0"/>
    <x v="0"/>
    <x v="0"/>
  </r>
  <r>
    <x v="0"/>
    <x v="0"/>
    <x v="0"/>
    <s v="AC.4500510"/>
    <s v="4500510"/>
    <x v="0"/>
    <x v="0"/>
    <x v="0"/>
    <n v="819836.74"/>
    <m/>
    <m/>
    <m/>
    <m/>
    <m/>
    <m/>
    <m/>
    <m/>
    <m/>
    <m/>
    <m/>
    <m/>
    <m/>
    <x v="0"/>
    <x v="0"/>
    <x v="0"/>
  </r>
  <r>
    <x v="0"/>
    <x v="0"/>
    <x v="0"/>
    <s v="AC.3100475"/>
    <s v="3100475"/>
    <x v="0"/>
    <x v="0"/>
    <x v="0"/>
    <n v="1400000"/>
    <m/>
    <m/>
    <m/>
    <m/>
    <m/>
    <m/>
    <m/>
    <m/>
    <m/>
    <m/>
    <m/>
    <m/>
    <m/>
    <x v="0"/>
    <x v="0"/>
    <x v="0"/>
  </r>
  <r>
    <x v="0"/>
    <x v="0"/>
    <x v="0"/>
    <s v="AC.4550178"/>
    <s v="4550178"/>
    <x v="0"/>
    <x v="0"/>
    <x v="0"/>
    <n v="1463504.08"/>
    <m/>
    <m/>
    <m/>
    <m/>
    <m/>
    <m/>
    <m/>
    <m/>
    <m/>
    <m/>
    <m/>
    <m/>
    <m/>
    <x v="0"/>
    <x v="0"/>
    <x v="0"/>
  </r>
  <r>
    <x v="0"/>
    <x v="0"/>
    <x v="0"/>
    <s v="AC.4500303"/>
    <s v="4500303"/>
    <x v="0"/>
    <x v="0"/>
    <x v="0"/>
    <n v="1598343.9"/>
    <m/>
    <m/>
    <m/>
    <m/>
    <m/>
    <m/>
    <m/>
    <m/>
    <m/>
    <m/>
    <m/>
    <m/>
    <m/>
    <x v="0"/>
    <x v="0"/>
    <x v="0"/>
  </r>
  <r>
    <x v="0"/>
    <x v="0"/>
    <x v="0"/>
    <s v="AC.3101334"/>
    <s v="3101334"/>
    <x v="0"/>
    <x v="0"/>
    <x v="0"/>
    <n v="79492.13"/>
    <m/>
    <m/>
    <m/>
    <m/>
    <m/>
    <m/>
    <m/>
    <m/>
    <m/>
    <m/>
    <m/>
    <m/>
    <m/>
    <x v="0"/>
    <x v="0"/>
    <x v="0"/>
  </r>
  <r>
    <x v="0"/>
    <x v="0"/>
    <x v="0"/>
    <s v="AC.4850103"/>
    <s v="48501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08"/>
    <s v="3100608"/>
    <x v="0"/>
    <x v="0"/>
    <x v="0"/>
    <n v="11226036.85"/>
    <m/>
    <m/>
    <m/>
    <m/>
    <m/>
    <m/>
    <m/>
    <m/>
    <m/>
    <m/>
    <m/>
    <m/>
    <m/>
    <x v="0"/>
    <x v="0"/>
    <x v="0"/>
  </r>
  <r>
    <x v="0"/>
    <x v="0"/>
    <x v="0"/>
    <s v="AC.3100333"/>
    <s v="3100333"/>
    <x v="0"/>
    <x v="0"/>
    <x v="0"/>
    <n v="3338835.08"/>
    <m/>
    <m/>
    <m/>
    <m/>
    <m/>
    <m/>
    <m/>
    <m/>
    <m/>
    <m/>
    <m/>
    <m/>
    <m/>
    <x v="0"/>
    <x v="0"/>
    <x v="0"/>
  </r>
  <r>
    <x v="0"/>
    <x v="0"/>
    <x v="0"/>
    <s v="AC.4500299"/>
    <s v="450029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50"/>
    <s v="3100350"/>
    <x v="0"/>
    <x v="0"/>
    <x v="0"/>
    <n v="4686.5"/>
    <m/>
    <m/>
    <m/>
    <m/>
    <m/>
    <m/>
    <m/>
    <m/>
    <m/>
    <m/>
    <m/>
    <m/>
    <m/>
    <x v="0"/>
    <x v="0"/>
    <x v="0"/>
  </r>
  <r>
    <x v="0"/>
    <x v="0"/>
    <x v="0"/>
    <s v="AC.4700301"/>
    <s v="47003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10110"/>
    <s v="3510110"/>
    <x v="0"/>
    <x v="0"/>
    <x v="0"/>
    <n v="14699.66"/>
    <m/>
    <m/>
    <m/>
    <m/>
    <m/>
    <m/>
    <m/>
    <m/>
    <m/>
    <m/>
    <m/>
    <m/>
    <m/>
    <x v="0"/>
    <x v="0"/>
    <x v="0"/>
  </r>
  <r>
    <x v="0"/>
    <x v="0"/>
    <x v="0"/>
    <s v="AC.4500158"/>
    <s v="45001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72"/>
    <s v="3100472"/>
    <x v="0"/>
    <x v="0"/>
    <x v="0"/>
    <n v="1468012.31"/>
    <m/>
    <m/>
    <m/>
    <m/>
    <m/>
    <m/>
    <m/>
    <m/>
    <m/>
    <m/>
    <m/>
    <m/>
    <m/>
    <x v="0"/>
    <x v="0"/>
    <x v="0"/>
  </r>
  <r>
    <x v="0"/>
    <x v="0"/>
    <x v="0"/>
    <s v="AC.3101322"/>
    <s v="31013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2"/>
    <s v="455019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04"/>
    <s v="4500204"/>
    <x v="0"/>
    <x v="0"/>
    <x v="0"/>
    <n v="84249"/>
    <m/>
    <m/>
    <m/>
    <m/>
    <m/>
    <m/>
    <m/>
    <m/>
    <m/>
    <m/>
    <m/>
    <m/>
    <m/>
    <x v="0"/>
    <x v="0"/>
    <x v="0"/>
  </r>
  <r>
    <x v="0"/>
    <x v="0"/>
    <x v="0"/>
    <s v="AC.3501523"/>
    <s v="350152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13"/>
    <s v="3100613"/>
    <x v="0"/>
    <x v="0"/>
    <x v="0"/>
    <n v="1413417.97"/>
    <m/>
    <m/>
    <m/>
    <m/>
    <m/>
    <m/>
    <m/>
    <m/>
    <m/>
    <m/>
    <m/>
    <m/>
    <m/>
    <x v="0"/>
    <x v="0"/>
    <x v="0"/>
  </r>
  <r>
    <x v="0"/>
    <x v="0"/>
    <x v="0"/>
    <s v="AC.3101321"/>
    <s v="31013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8"/>
    <s v="455014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7"/>
    <s v="45002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3"/>
    <s v="325040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106"/>
    <s v="3101106"/>
    <x v="0"/>
    <x v="0"/>
    <x v="0"/>
    <n v="1490000"/>
    <m/>
    <m/>
    <m/>
    <m/>
    <m/>
    <m/>
    <m/>
    <m/>
    <m/>
    <m/>
    <m/>
    <m/>
    <m/>
    <x v="0"/>
    <x v="0"/>
    <x v="0"/>
  </r>
  <r>
    <x v="0"/>
    <x v="0"/>
    <x v="0"/>
    <s v="AC.3100462"/>
    <s v="3100462"/>
    <x v="0"/>
    <x v="0"/>
    <x v="0"/>
    <n v="4257188.09"/>
    <m/>
    <m/>
    <m/>
    <m/>
    <m/>
    <m/>
    <m/>
    <m/>
    <m/>
    <m/>
    <m/>
    <m/>
    <m/>
    <x v="0"/>
    <x v="0"/>
    <x v="0"/>
  </r>
  <r>
    <x v="0"/>
    <x v="0"/>
    <x v="0"/>
    <s v="AC.3100707"/>
    <s v="3100707"/>
    <x v="0"/>
    <x v="0"/>
    <x v="0"/>
    <n v="223680.9"/>
    <m/>
    <m/>
    <m/>
    <m/>
    <m/>
    <m/>
    <m/>
    <m/>
    <m/>
    <m/>
    <m/>
    <m/>
    <m/>
    <x v="0"/>
    <x v="0"/>
    <x v="0"/>
  </r>
  <r>
    <x v="0"/>
    <x v="0"/>
    <x v="0"/>
    <s v="AC.3101818"/>
    <s v="31018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5"/>
    <s v="31018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60"/>
    <s v="3100360"/>
    <x v="0"/>
    <x v="0"/>
    <x v="0"/>
    <n v="19073087.039999999"/>
    <m/>
    <m/>
    <m/>
    <m/>
    <m/>
    <m/>
    <m/>
    <m/>
    <m/>
    <m/>
    <m/>
    <m/>
    <m/>
    <x v="0"/>
    <x v="0"/>
    <x v="0"/>
  </r>
  <r>
    <x v="0"/>
    <x v="0"/>
    <x v="0"/>
    <s v="AC.EA0490"/>
    <s v="CE19_EA04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490"/>
    <s v="CE19_BA0490"/>
    <x v="0"/>
    <x v="0"/>
    <x v="0"/>
    <n v="23943031.84"/>
    <m/>
    <m/>
    <m/>
    <m/>
    <m/>
    <m/>
    <m/>
    <m/>
    <m/>
    <m/>
    <m/>
    <m/>
    <m/>
    <x v="0"/>
    <x v="0"/>
    <x v="0"/>
  </r>
  <r>
    <x v="0"/>
    <x v="0"/>
    <x v="0"/>
    <s v="AC.AA1020"/>
    <s v="CE19_AA1020"/>
    <x v="0"/>
    <x v="0"/>
    <x v="0"/>
    <n v="1470515.71"/>
    <m/>
    <m/>
    <m/>
    <m/>
    <m/>
    <m/>
    <m/>
    <m/>
    <m/>
    <m/>
    <m/>
    <m/>
    <m/>
    <x v="0"/>
    <x v="0"/>
    <x v="0"/>
  </r>
  <r>
    <x v="0"/>
    <x v="0"/>
    <x v="0"/>
    <s v="AC.BA2100"/>
    <s v="CE19_BA2100"/>
    <x v="0"/>
    <x v="0"/>
    <x v="0"/>
    <n v="34570556.609999999"/>
    <m/>
    <m/>
    <m/>
    <m/>
    <m/>
    <m/>
    <m/>
    <m/>
    <m/>
    <m/>
    <m/>
    <m/>
    <m/>
    <x v="0"/>
    <x v="0"/>
    <x v="0"/>
  </r>
  <r>
    <x v="0"/>
    <x v="0"/>
    <x v="0"/>
    <s v="AC.3100251"/>
    <s v="3100251"/>
    <x v="0"/>
    <x v="0"/>
    <x v="0"/>
    <n v="400000"/>
    <m/>
    <m/>
    <m/>
    <m/>
    <m/>
    <m/>
    <m/>
    <m/>
    <m/>
    <m/>
    <m/>
    <m/>
    <m/>
    <x v="0"/>
    <x v="0"/>
    <x v="0"/>
  </r>
  <r>
    <x v="0"/>
    <x v="0"/>
    <x v="0"/>
    <s v="AC.4800237"/>
    <s v="48002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1"/>
    <s v="32504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50"/>
    <s v="CE19_AA0050"/>
    <x v="0"/>
    <x v="0"/>
    <x v="0"/>
    <n v="851685.59"/>
    <m/>
    <m/>
    <m/>
    <m/>
    <m/>
    <m/>
    <m/>
    <m/>
    <m/>
    <m/>
    <m/>
    <m/>
    <m/>
    <x v="0"/>
    <x v="0"/>
    <x v="0"/>
  </r>
  <r>
    <x v="0"/>
    <x v="0"/>
    <x v="0"/>
    <s v="AC.AA0990"/>
    <s v="CE19_AA0990"/>
    <x v="0"/>
    <x v="0"/>
    <x v="0"/>
    <n v="1765737.88"/>
    <m/>
    <m/>
    <m/>
    <m/>
    <m/>
    <m/>
    <m/>
    <m/>
    <m/>
    <m/>
    <m/>
    <m/>
    <m/>
    <x v="0"/>
    <x v="0"/>
    <x v="0"/>
  </r>
  <r>
    <x v="0"/>
    <x v="0"/>
    <x v="0"/>
    <s v="AC.BA1980"/>
    <s v="CE19_BA19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770"/>
    <s v="CE19_BA2770"/>
    <x v="0"/>
    <x v="0"/>
    <x v="0"/>
    <n v="135493.63"/>
    <m/>
    <m/>
    <m/>
    <m/>
    <m/>
    <m/>
    <m/>
    <m/>
    <m/>
    <m/>
    <m/>
    <m/>
    <m/>
    <x v="0"/>
    <x v="0"/>
    <x v="0"/>
  </r>
  <r>
    <x v="0"/>
    <x v="0"/>
    <x v="0"/>
    <s v="AC.AA0190"/>
    <s v="CE19_AA01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320"/>
    <s v="CE19_BA0320"/>
    <x v="0"/>
    <x v="0"/>
    <x v="0"/>
    <n v="8000"/>
    <m/>
    <m/>
    <m/>
    <m/>
    <m/>
    <m/>
    <m/>
    <m/>
    <m/>
    <m/>
    <m/>
    <m/>
    <m/>
    <x v="0"/>
    <x v="0"/>
    <x v="0"/>
  </r>
  <r>
    <x v="0"/>
    <x v="0"/>
    <x v="0"/>
    <s v="AC.BA2552"/>
    <s v="CE19_BA255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031"/>
    <s v="CE19_AA0031"/>
    <x v="0"/>
    <x v="0"/>
    <x v="0"/>
    <n v="313043802.00999999"/>
    <m/>
    <m/>
    <m/>
    <m/>
    <m/>
    <m/>
    <m/>
    <m/>
    <m/>
    <m/>
    <m/>
    <m/>
    <m/>
    <x v="0"/>
    <x v="0"/>
    <x v="0"/>
  </r>
  <r>
    <x v="0"/>
    <x v="0"/>
    <x v="0"/>
    <s v="AC.AA0036"/>
    <s v="CE19_AA00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471"/>
    <s v="CE19_AA04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480"/>
    <s v="CE19_BA0480"/>
    <x v="0"/>
    <x v="0"/>
    <x v="0"/>
    <n v="90891.18"/>
    <m/>
    <m/>
    <m/>
    <m/>
    <m/>
    <m/>
    <m/>
    <m/>
    <m/>
    <m/>
    <m/>
    <m/>
    <m/>
    <x v="0"/>
    <x v="0"/>
    <x v="0"/>
  </r>
  <r>
    <x v="0"/>
    <x v="0"/>
    <x v="0"/>
    <s v="AC.BA0710"/>
    <s v="CE19_BA07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720"/>
    <s v="CE19_BA07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320"/>
    <s v="CE19_BA1320"/>
    <x v="0"/>
    <x v="0"/>
    <x v="0"/>
    <n v="160764.88"/>
    <m/>
    <m/>
    <m/>
    <m/>
    <m/>
    <m/>
    <m/>
    <m/>
    <m/>
    <m/>
    <m/>
    <m/>
    <m/>
    <x v="0"/>
    <x v="0"/>
    <x v="0"/>
  </r>
  <r>
    <x v="0"/>
    <x v="0"/>
    <x v="0"/>
    <s v="AC.BA1650"/>
    <s v="CE19_BA1650"/>
    <x v="0"/>
    <x v="0"/>
    <x v="0"/>
    <n v="558220"/>
    <m/>
    <m/>
    <m/>
    <m/>
    <m/>
    <m/>
    <m/>
    <m/>
    <m/>
    <m/>
    <m/>
    <m/>
    <m/>
    <x v="0"/>
    <x v="0"/>
    <x v="0"/>
  </r>
  <r>
    <x v="0"/>
    <x v="0"/>
    <x v="0"/>
    <s v="AC.EA0170"/>
    <s v="CE19_EA0170"/>
    <x v="0"/>
    <x v="0"/>
    <x v="0"/>
    <n v="230000"/>
    <m/>
    <m/>
    <m/>
    <m/>
    <m/>
    <m/>
    <m/>
    <m/>
    <m/>
    <m/>
    <m/>
    <m/>
    <m/>
    <x v="0"/>
    <x v="0"/>
    <x v="0"/>
  </r>
  <r>
    <x v="0"/>
    <x v="0"/>
    <x v="0"/>
    <s v="AC.BA0610"/>
    <s v="CE19_BA0610"/>
    <x v="0"/>
    <x v="0"/>
    <x v="0"/>
    <n v="5126746.4000000004"/>
    <m/>
    <m/>
    <m/>
    <m/>
    <m/>
    <m/>
    <m/>
    <m/>
    <m/>
    <m/>
    <m/>
    <m/>
    <m/>
    <x v="0"/>
    <x v="0"/>
    <x v="0"/>
  </r>
  <r>
    <x v="0"/>
    <x v="0"/>
    <x v="0"/>
    <s v="AC.BA0621"/>
    <s v="CE19_BA062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200"/>
    <s v="CE19_EA020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510"/>
    <s v="CE19_EA05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40"/>
    <s v="310044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6"/>
    <s v="352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10"/>
    <s v="32504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3"/>
    <s v="450027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92"/>
    <s v="3100392"/>
    <x v="0"/>
    <x v="0"/>
    <x v="0"/>
    <n v="23180"/>
    <m/>
    <m/>
    <m/>
    <m/>
    <m/>
    <m/>
    <m/>
    <m/>
    <m/>
    <m/>
    <m/>
    <m/>
    <m/>
    <x v="0"/>
    <x v="0"/>
    <x v="0"/>
  </r>
  <r>
    <x v="0"/>
    <x v="0"/>
    <x v="0"/>
    <s v="AC.4500319"/>
    <s v="45003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61"/>
    <s v="45501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0"/>
    <s v="3250420"/>
    <x v="0"/>
    <x v="0"/>
    <x v="0"/>
    <n v="5000"/>
    <m/>
    <m/>
    <m/>
    <m/>
    <m/>
    <m/>
    <m/>
    <m/>
    <m/>
    <m/>
    <m/>
    <m/>
    <m/>
    <x v="0"/>
    <x v="0"/>
    <x v="0"/>
  </r>
  <r>
    <x v="0"/>
    <x v="0"/>
    <x v="0"/>
    <s v="AC.4700312"/>
    <s v="470031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20"/>
    <s v="45007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724"/>
    <s v="450072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79"/>
    <s v="450027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43"/>
    <s v="4500343"/>
    <x v="0"/>
    <x v="0"/>
    <x v="0"/>
    <n v="62000"/>
    <m/>
    <m/>
    <m/>
    <m/>
    <m/>
    <m/>
    <m/>
    <m/>
    <m/>
    <m/>
    <m/>
    <m/>
    <m/>
    <x v="0"/>
    <x v="0"/>
    <x v="0"/>
  </r>
  <r>
    <x v="0"/>
    <x v="0"/>
    <x v="0"/>
    <s v="AC.3101303"/>
    <s v="3101303"/>
    <x v="0"/>
    <x v="0"/>
    <x v="0"/>
    <n v="1378993.96"/>
    <m/>
    <m/>
    <m/>
    <m/>
    <m/>
    <m/>
    <m/>
    <m/>
    <m/>
    <m/>
    <m/>
    <m/>
    <m/>
    <x v="0"/>
    <x v="0"/>
    <x v="0"/>
  </r>
  <r>
    <x v="0"/>
    <x v="0"/>
    <x v="0"/>
    <s v="AC.3101317"/>
    <s v="3101317"/>
    <x v="0"/>
    <x v="0"/>
    <x v="0"/>
    <n v="87043.72"/>
    <m/>
    <m/>
    <m/>
    <m/>
    <m/>
    <m/>
    <m/>
    <m/>
    <m/>
    <m/>
    <m/>
    <m/>
    <m/>
    <x v="0"/>
    <x v="0"/>
    <x v="0"/>
  </r>
  <r>
    <x v="0"/>
    <x v="0"/>
    <x v="0"/>
    <s v="AC.3100171"/>
    <s v="310017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508"/>
    <s v="31005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34"/>
    <s v="3250434"/>
    <x v="0"/>
    <x v="0"/>
    <x v="0"/>
    <n v="130000"/>
    <m/>
    <m/>
    <m/>
    <m/>
    <m/>
    <m/>
    <m/>
    <m/>
    <m/>
    <m/>
    <m/>
    <m/>
    <m/>
    <x v="0"/>
    <x v="0"/>
    <x v="0"/>
  </r>
  <r>
    <x v="0"/>
    <x v="0"/>
    <x v="0"/>
    <s v="AC.3100425"/>
    <s v="3100425"/>
    <x v="0"/>
    <x v="0"/>
    <x v="0"/>
    <n v="113400"/>
    <m/>
    <m/>
    <m/>
    <m/>
    <m/>
    <m/>
    <m/>
    <m/>
    <m/>
    <m/>
    <m/>
    <m/>
    <m/>
    <x v="0"/>
    <x v="0"/>
    <x v="0"/>
  </r>
  <r>
    <x v="0"/>
    <x v="0"/>
    <x v="0"/>
    <s v="AC.4501313"/>
    <s v="45013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19"/>
    <s v="48001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13"/>
    <s v="4500213"/>
    <x v="0"/>
    <x v="0"/>
    <x v="0"/>
    <n v="1720036.83"/>
    <m/>
    <m/>
    <m/>
    <m/>
    <m/>
    <m/>
    <m/>
    <m/>
    <m/>
    <m/>
    <m/>
    <m/>
    <m/>
    <x v="0"/>
    <x v="0"/>
    <x v="0"/>
  </r>
  <r>
    <x v="0"/>
    <x v="0"/>
    <x v="0"/>
    <s v="AC.4550158"/>
    <s v="45501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90"/>
    <s v="45501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50201"/>
    <s v="4750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60132"/>
    <s v="326013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43"/>
    <s v="310084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32"/>
    <s v="3101532"/>
    <x v="0"/>
    <x v="0"/>
    <x v="0"/>
    <n v="217898.31"/>
    <m/>
    <m/>
    <m/>
    <m/>
    <m/>
    <m/>
    <m/>
    <m/>
    <m/>
    <m/>
    <m/>
    <m/>
    <m/>
    <x v="0"/>
    <x v="0"/>
    <x v="0"/>
  </r>
  <r>
    <x v="0"/>
    <x v="0"/>
    <x v="0"/>
    <s v="AC.4500348"/>
    <s v="4500348"/>
    <x v="0"/>
    <x v="0"/>
    <x v="0"/>
    <n v="123000"/>
    <m/>
    <m/>
    <m/>
    <m/>
    <m/>
    <m/>
    <m/>
    <m/>
    <m/>
    <m/>
    <m/>
    <m/>
    <m/>
    <x v="0"/>
    <x v="0"/>
    <x v="0"/>
  </r>
  <r>
    <x v="0"/>
    <x v="0"/>
    <x v="0"/>
    <s v="AC.3200102"/>
    <s v="3200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10"/>
    <s v="45013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2"/>
    <s v="310064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4"/>
    <s v="45501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9"/>
    <s v="3101839"/>
    <x v="0"/>
    <x v="0"/>
    <x v="0"/>
    <n v="1907120"/>
    <m/>
    <m/>
    <m/>
    <m/>
    <m/>
    <m/>
    <m/>
    <m/>
    <m/>
    <m/>
    <m/>
    <m/>
    <m/>
    <x v="0"/>
    <x v="0"/>
    <x v="0"/>
  </r>
  <r>
    <x v="0"/>
    <x v="0"/>
    <x v="0"/>
    <s v="AC.4500604"/>
    <s v="4500604"/>
    <x v="0"/>
    <x v="0"/>
    <x v="0"/>
    <n v="28230.67"/>
    <m/>
    <m/>
    <m/>
    <m/>
    <m/>
    <m/>
    <m/>
    <m/>
    <m/>
    <m/>
    <m/>
    <m/>
    <m/>
    <x v="0"/>
    <x v="0"/>
    <x v="0"/>
  </r>
  <r>
    <x v="0"/>
    <x v="0"/>
    <x v="0"/>
    <s v="AC.3260133"/>
    <s v="32601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4"/>
    <s v="310019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55"/>
    <s v="310185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7"/>
    <s v="45002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8"/>
    <s v="47003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25"/>
    <s v="310072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319"/>
    <s v="3101319"/>
    <x v="0"/>
    <x v="0"/>
    <x v="0"/>
    <n v="96563.27"/>
    <m/>
    <m/>
    <m/>
    <m/>
    <m/>
    <m/>
    <m/>
    <m/>
    <m/>
    <m/>
    <m/>
    <m/>
    <m/>
    <x v="0"/>
    <x v="0"/>
    <x v="0"/>
  </r>
  <r>
    <x v="0"/>
    <x v="0"/>
    <x v="0"/>
    <s v="AC.3101301"/>
    <s v="3101301"/>
    <x v="0"/>
    <x v="0"/>
    <x v="0"/>
    <n v="3057186.03"/>
    <m/>
    <m/>
    <m/>
    <m/>
    <m/>
    <m/>
    <m/>
    <m/>
    <m/>
    <m/>
    <m/>
    <m/>
    <m/>
    <x v="0"/>
    <x v="0"/>
    <x v="0"/>
  </r>
  <r>
    <x v="0"/>
    <x v="0"/>
    <x v="0"/>
    <s v="AC.3100109"/>
    <s v="31001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203"/>
    <s v="3150203"/>
    <x v="0"/>
    <x v="0"/>
    <x v="0"/>
    <n v="3426982.47"/>
    <m/>
    <m/>
    <m/>
    <m/>
    <m/>
    <m/>
    <m/>
    <m/>
    <m/>
    <m/>
    <m/>
    <m/>
    <m/>
    <x v="0"/>
    <x v="0"/>
    <x v="0"/>
  </r>
  <r>
    <x v="0"/>
    <x v="0"/>
    <x v="0"/>
    <s v="AC.3150106"/>
    <s v="3150106"/>
    <x v="0"/>
    <x v="0"/>
    <x v="0"/>
    <n v="59000"/>
    <m/>
    <m/>
    <m/>
    <m/>
    <m/>
    <m/>
    <m/>
    <m/>
    <m/>
    <m/>
    <m/>
    <m/>
    <m/>
    <x v="0"/>
    <x v="0"/>
    <x v="0"/>
  </r>
  <r>
    <x v="0"/>
    <x v="0"/>
    <x v="0"/>
    <s v="AC.3101805"/>
    <s v="3101805"/>
    <x v="0"/>
    <x v="0"/>
    <x v="0"/>
    <n v="590000"/>
    <m/>
    <m/>
    <m/>
    <m/>
    <m/>
    <m/>
    <m/>
    <m/>
    <m/>
    <m/>
    <m/>
    <m/>
    <m/>
    <x v="0"/>
    <x v="0"/>
    <x v="0"/>
  </r>
  <r>
    <x v="0"/>
    <x v="0"/>
    <x v="0"/>
    <s v="AC.4700322"/>
    <s v="47003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4"/>
    <s v="45003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11"/>
    <s v="3100911"/>
    <x v="0"/>
    <x v="0"/>
    <x v="0"/>
    <n v="206885.38"/>
    <m/>
    <m/>
    <m/>
    <m/>
    <m/>
    <m/>
    <m/>
    <m/>
    <m/>
    <m/>
    <m/>
    <m/>
    <m/>
    <x v="0"/>
    <x v="0"/>
    <x v="0"/>
  </r>
  <r>
    <x v="0"/>
    <x v="0"/>
    <x v="0"/>
    <s v="AC.3100445"/>
    <s v="310044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09"/>
    <s v="450030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98"/>
    <s v="310019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14"/>
    <s v="3100814"/>
    <x v="0"/>
    <x v="0"/>
    <x v="0"/>
    <n v="312535.82"/>
    <m/>
    <m/>
    <m/>
    <m/>
    <m/>
    <m/>
    <m/>
    <m/>
    <m/>
    <m/>
    <m/>
    <m/>
    <m/>
    <x v="0"/>
    <x v="0"/>
    <x v="0"/>
  </r>
  <r>
    <x v="0"/>
    <x v="0"/>
    <x v="0"/>
    <s v="AC.3510107"/>
    <s v="3510107"/>
    <x v="0"/>
    <x v="0"/>
    <x v="0"/>
    <n v="50785.41"/>
    <m/>
    <m/>
    <m/>
    <m/>
    <m/>
    <m/>
    <m/>
    <m/>
    <m/>
    <m/>
    <m/>
    <m/>
    <m/>
    <x v="0"/>
    <x v="0"/>
    <x v="0"/>
  </r>
  <r>
    <x v="0"/>
    <x v="0"/>
    <x v="0"/>
    <s v="AC.3100734"/>
    <s v="310073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6"/>
    <s v="32504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37"/>
    <s v="310213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08"/>
    <s v="3100908"/>
    <x v="0"/>
    <x v="0"/>
    <x v="0"/>
    <n v="251927.38"/>
    <m/>
    <m/>
    <m/>
    <m/>
    <m/>
    <m/>
    <m/>
    <m/>
    <m/>
    <m/>
    <m/>
    <m/>
    <m/>
    <x v="0"/>
    <x v="0"/>
    <x v="0"/>
  </r>
  <r>
    <x v="0"/>
    <x v="0"/>
    <x v="0"/>
    <s v="AC.3100188"/>
    <s v="3100188"/>
    <x v="0"/>
    <x v="0"/>
    <x v="0"/>
    <n v="10000"/>
    <m/>
    <m/>
    <m/>
    <m/>
    <m/>
    <m/>
    <m/>
    <m/>
    <m/>
    <m/>
    <m/>
    <m/>
    <m/>
    <x v="0"/>
    <x v="0"/>
    <x v="0"/>
  </r>
  <r>
    <x v="0"/>
    <x v="0"/>
    <x v="0"/>
    <s v="AC.3100720"/>
    <s v="31007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513"/>
    <s v="325051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6"/>
    <s v="310184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9"/>
    <s v="3101589"/>
    <x v="0"/>
    <x v="0"/>
    <x v="0"/>
    <n v="117040.81"/>
    <m/>
    <m/>
    <m/>
    <m/>
    <m/>
    <m/>
    <m/>
    <m/>
    <m/>
    <m/>
    <m/>
    <m/>
    <m/>
    <x v="0"/>
    <x v="0"/>
    <x v="0"/>
  </r>
  <r>
    <x v="0"/>
    <x v="0"/>
    <x v="0"/>
    <s v="AC.3250519"/>
    <s v="325051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66"/>
    <s v="3100166"/>
    <x v="0"/>
    <x v="0"/>
    <x v="0"/>
    <n v="1000000"/>
    <m/>
    <m/>
    <m/>
    <m/>
    <m/>
    <m/>
    <m/>
    <m/>
    <m/>
    <m/>
    <m/>
    <m/>
    <m/>
    <x v="0"/>
    <x v="0"/>
    <x v="0"/>
  </r>
  <r>
    <x v="0"/>
    <x v="0"/>
    <x v="0"/>
    <s v="AC.3100318"/>
    <s v="31003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90"/>
    <s v="450029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14"/>
    <s v="3100614"/>
    <x v="0"/>
    <x v="0"/>
    <x v="0"/>
    <n v="306950.21000000002"/>
    <m/>
    <m/>
    <m/>
    <m/>
    <m/>
    <m/>
    <m/>
    <m/>
    <m/>
    <m/>
    <m/>
    <m/>
    <m/>
    <x v="0"/>
    <x v="0"/>
    <x v="0"/>
  </r>
  <r>
    <x v="0"/>
    <x v="0"/>
    <x v="0"/>
    <s v="AC.4501308"/>
    <s v="4501308"/>
    <x v="0"/>
    <x v="0"/>
    <x v="0"/>
    <n v="1701752.91"/>
    <m/>
    <m/>
    <m/>
    <m/>
    <m/>
    <m/>
    <m/>
    <m/>
    <m/>
    <m/>
    <m/>
    <m/>
    <m/>
    <x v="0"/>
    <x v="0"/>
    <x v="0"/>
  </r>
  <r>
    <x v="0"/>
    <x v="0"/>
    <x v="0"/>
    <s v="AC.3101520"/>
    <s v="31015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300105"/>
    <s v="3300105"/>
    <x v="0"/>
    <x v="0"/>
    <x v="0"/>
    <n v="265110.84000000003"/>
    <m/>
    <m/>
    <m/>
    <m/>
    <m/>
    <m/>
    <m/>
    <m/>
    <m/>
    <m/>
    <m/>
    <m/>
    <m/>
    <x v="0"/>
    <x v="0"/>
    <x v="0"/>
  </r>
  <r>
    <x v="0"/>
    <x v="0"/>
    <x v="0"/>
    <s v="AC.3100494"/>
    <s v="3100494"/>
    <x v="0"/>
    <x v="0"/>
    <x v="0"/>
    <n v="3231605.31"/>
    <m/>
    <m/>
    <m/>
    <m/>
    <m/>
    <m/>
    <m/>
    <m/>
    <m/>
    <m/>
    <m/>
    <m/>
    <m/>
    <x v="0"/>
    <x v="0"/>
    <x v="0"/>
  </r>
  <r>
    <x v="0"/>
    <x v="0"/>
    <x v="0"/>
    <s v="AC.3101502"/>
    <s v="31015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136"/>
    <s v="3100136"/>
    <x v="0"/>
    <x v="0"/>
    <x v="0"/>
    <n v="211700"/>
    <m/>
    <m/>
    <m/>
    <m/>
    <m/>
    <m/>
    <m/>
    <m/>
    <m/>
    <m/>
    <m/>
    <m/>
    <m/>
    <x v="0"/>
    <x v="0"/>
    <x v="0"/>
  </r>
  <r>
    <x v="0"/>
    <x v="0"/>
    <x v="0"/>
    <s v="AC.3100633"/>
    <s v="31006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35"/>
    <s v="310083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19"/>
    <s v="3101619"/>
    <x v="0"/>
    <x v="0"/>
    <x v="0"/>
    <n v="113096"/>
    <m/>
    <m/>
    <m/>
    <m/>
    <m/>
    <m/>
    <m/>
    <m/>
    <m/>
    <m/>
    <m/>
    <m/>
    <m/>
    <x v="0"/>
    <x v="0"/>
    <x v="0"/>
  </r>
  <r>
    <x v="0"/>
    <x v="0"/>
    <x v="0"/>
    <s v="AC.4700333"/>
    <s v="47003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736"/>
    <s v="31007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930"/>
    <s v="31009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07"/>
    <s v="32504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11"/>
    <s v="451011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62"/>
    <s v="450026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326"/>
    <s v="470032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61"/>
    <s v="3100661"/>
    <x v="0"/>
    <x v="0"/>
    <x v="0"/>
    <n v="5480.28"/>
    <m/>
    <m/>
    <m/>
    <m/>
    <m/>
    <m/>
    <m/>
    <m/>
    <m/>
    <m/>
    <m/>
    <m/>
    <m/>
    <x v="0"/>
    <x v="0"/>
    <x v="0"/>
  </r>
  <r>
    <x v="0"/>
    <x v="0"/>
    <x v="0"/>
    <s v="AC.3101014"/>
    <s v="3101014"/>
    <x v="0"/>
    <x v="0"/>
    <x v="0"/>
    <n v="4064169.39"/>
    <m/>
    <m/>
    <m/>
    <m/>
    <m/>
    <m/>
    <m/>
    <m/>
    <m/>
    <m/>
    <m/>
    <m/>
    <m/>
    <x v="0"/>
    <x v="0"/>
    <x v="0"/>
  </r>
  <r>
    <x v="0"/>
    <x v="0"/>
    <x v="0"/>
    <s v="AC.4800231"/>
    <s v="480023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61"/>
    <s v="CE19_BA11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580"/>
    <s v="CE19_BA2580"/>
    <x v="0"/>
    <x v="0"/>
    <x v="0"/>
    <n v="7695941.2300000004"/>
    <m/>
    <m/>
    <m/>
    <m/>
    <m/>
    <m/>
    <m/>
    <m/>
    <m/>
    <m/>
    <m/>
    <m/>
    <m/>
    <x v="0"/>
    <x v="0"/>
    <x v="0"/>
  </r>
  <r>
    <x v="0"/>
    <x v="0"/>
    <x v="0"/>
    <s v="AC.BA2630"/>
    <s v="CE19_BA2630"/>
    <x v="0"/>
    <x v="0"/>
    <x v="0"/>
    <n v="110000"/>
    <m/>
    <m/>
    <m/>
    <m/>
    <m/>
    <m/>
    <m/>
    <m/>
    <m/>
    <m/>
    <m/>
    <m/>
    <m/>
    <x v="0"/>
    <x v="0"/>
    <x v="0"/>
  </r>
  <r>
    <x v="0"/>
    <x v="0"/>
    <x v="0"/>
    <s v="AC.3100936"/>
    <s v="310093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0"/>
    <s v="45013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327"/>
    <s v="3100327"/>
    <x v="0"/>
    <x v="0"/>
    <x v="0"/>
    <n v="92700"/>
    <m/>
    <m/>
    <m/>
    <m/>
    <m/>
    <m/>
    <m/>
    <m/>
    <m/>
    <m/>
    <m/>
    <m/>
    <m/>
    <x v="0"/>
    <x v="0"/>
    <x v="0"/>
  </r>
  <r>
    <x v="0"/>
    <x v="0"/>
    <x v="0"/>
    <s v="AC.3100488"/>
    <s v="31004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828"/>
    <s v="31008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232"/>
    <s v="4500232"/>
    <x v="0"/>
    <x v="0"/>
    <x v="0"/>
    <n v="16500"/>
    <m/>
    <m/>
    <m/>
    <m/>
    <m/>
    <m/>
    <m/>
    <m/>
    <m/>
    <m/>
    <m/>
    <m/>
    <m/>
    <x v="0"/>
    <x v="0"/>
    <x v="0"/>
  </r>
  <r>
    <x v="0"/>
    <x v="0"/>
    <x v="0"/>
    <s v="AC.3260188"/>
    <s v="326018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08"/>
    <s v="310020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44"/>
    <s v="325044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180"/>
    <s v="CE19_BA218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530"/>
    <s v="CE19_EA05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152"/>
    <s v="CE19_BA1152"/>
    <x v="0"/>
    <x v="0"/>
    <x v="0"/>
    <n v="237892.15"/>
    <m/>
    <m/>
    <m/>
    <m/>
    <m/>
    <m/>
    <m/>
    <m/>
    <m/>
    <m/>
    <m/>
    <m/>
    <m/>
    <x v="0"/>
    <x v="0"/>
    <x v="0"/>
  </r>
  <r>
    <x v="0"/>
    <x v="0"/>
    <x v="0"/>
    <s v="AC.BA0240"/>
    <s v="CE19_BA0240"/>
    <x v="0"/>
    <x v="0"/>
    <x v="0"/>
    <n v="3853000"/>
    <m/>
    <m/>
    <m/>
    <m/>
    <m/>
    <m/>
    <m/>
    <m/>
    <m/>
    <m/>
    <m/>
    <m/>
    <m/>
    <x v="0"/>
    <x v="0"/>
    <x v="0"/>
  </r>
  <r>
    <x v="0"/>
    <x v="0"/>
    <x v="0"/>
    <s v="AC.BA2600"/>
    <s v="CE19_BA2600"/>
    <x v="0"/>
    <x v="0"/>
    <x v="0"/>
    <n v="215800.18"/>
    <m/>
    <m/>
    <m/>
    <m/>
    <m/>
    <m/>
    <m/>
    <m/>
    <m/>
    <m/>
    <m/>
    <m/>
    <m/>
    <x v="0"/>
    <x v="0"/>
    <x v="0"/>
  </r>
  <r>
    <x v="0"/>
    <x v="0"/>
    <x v="0"/>
    <s v="AC.AA0422"/>
    <s v="CE19_AA042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1710"/>
    <s v="CE19_BA1710"/>
    <x v="0"/>
    <x v="0"/>
    <x v="0"/>
    <n v="3389104.41"/>
    <m/>
    <m/>
    <m/>
    <m/>
    <m/>
    <m/>
    <m/>
    <m/>
    <m/>
    <m/>
    <m/>
    <m/>
    <m/>
    <x v="0"/>
    <x v="0"/>
    <x v="0"/>
  </r>
  <r>
    <x v="0"/>
    <x v="0"/>
    <x v="0"/>
    <s v="AC.3100510"/>
    <s v="3100510"/>
    <x v="0"/>
    <x v="0"/>
    <x v="0"/>
    <n v="256000"/>
    <m/>
    <m/>
    <m/>
    <m/>
    <m/>
    <m/>
    <m/>
    <m/>
    <m/>
    <m/>
    <m/>
    <m/>
    <m/>
    <x v="0"/>
    <x v="0"/>
    <x v="0"/>
  </r>
  <r>
    <x v="0"/>
    <x v="0"/>
    <x v="0"/>
    <s v="AC.3260125"/>
    <s v="3260125"/>
    <x v="0"/>
    <x v="0"/>
    <x v="0"/>
    <n v="25000"/>
    <m/>
    <m/>
    <m/>
    <m/>
    <m/>
    <m/>
    <m/>
    <m/>
    <m/>
    <m/>
    <m/>
    <m/>
    <m/>
    <x v="0"/>
    <x v="0"/>
    <x v="0"/>
  </r>
  <r>
    <x v="0"/>
    <x v="0"/>
    <x v="0"/>
    <s v="AC.3100304"/>
    <s v="3100304"/>
    <x v="0"/>
    <x v="0"/>
    <x v="0"/>
    <n v="90891.18"/>
    <m/>
    <m/>
    <m/>
    <m/>
    <m/>
    <m/>
    <m/>
    <m/>
    <m/>
    <m/>
    <m/>
    <m/>
    <m/>
    <x v="0"/>
    <x v="0"/>
    <x v="0"/>
  </r>
  <r>
    <x v="0"/>
    <x v="0"/>
    <x v="0"/>
    <s v="AC.4500162"/>
    <s v="450016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351"/>
    <s v="455035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561"/>
    <s v="CE19_AA056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2310"/>
    <s v="CE19_BA231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Z9999"/>
    <s v="CE19_AZ9999"/>
    <x v="0"/>
    <x v="0"/>
    <x v="0"/>
    <n v="404913699.83999997"/>
    <m/>
    <m/>
    <m/>
    <m/>
    <m/>
    <m/>
    <m/>
    <m/>
    <m/>
    <m/>
    <m/>
    <m/>
    <m/>
    <x v="0"/>
    <x v="0"/>
    <x v="0"/>
  </r>
  <r>
    <x v="0"/>
    <x v="0"/>
    <x v="0"/>
    <s v="AC.BA2672"/>
    <s v="CE19_BA267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633"/>
    <s v="31016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06"/>
    <s v="480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520107"/>
    <s v="35201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260"/>
    <s v="CE19_BA0260"/>
    <x v="0"/>
    <x v="0"/>
    <x v="0"/>
    <n v="102000"/>
    <m/>
    <m/>
    <m/>
    <m/>
    <m/>
    <m/>
    <m/>
    <m/>
    <m/>
    <m/>
    <m/>
    <m/>
    <m/>
    <x v="0"/>
    <x v="0"/>
    <x v="0"/>
  </r>
  <r>
    <x v="0"/>
    <x v="0"/>
    <x v="0"/>
    <s v="AC.CA0020"/>
    <s v="CE19_CA00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1000"/>
    <s v="CE19_AA1000"/>
    <x v="0"/>
    <x v="0"/>
    <x v="0"/>
    <n v="1783527.64"/>
    <m/>
    <m/>
    <m/>
    <m/>
    <m/>
    <m/>
    <m/>
    <m/>
    <m/>
    <m/>
    <m/>
    <m/>
    <m/>
    <x v="0"/>
    <x v="0"/>
    <x v="0"/>
  </r>
  <r>
    <x v="0"/>
    <x v="0"/>
    <x v="0"/>
    <s v="AC.CA0050"/>
    <s v="CE19_CA005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2102"/>
    <s v="31021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27"/>
    <s v="4501327"/>
    <x v="0"/>
    <x v="0"/>
    <x v="0"/>
    <n v="402000"/>
    <m/>
    <m/>
    <m/>
    <m/>
    <m/>
    <m/>
    <m/>
    <m/>
    <m/>
    <m/>
    <m/>
    <m/>
    <m/>
    <x v="0"/>
    <x v="0"/>
    <x v="0"/>
  </r>
  <r>
    <x v="0"/>
    <x v="0"/>
    <x v="0"/>
    <s v="AC.3100173"/>
    <s v="3100173"/>
    <x v="0"/>
    <x v="0"/>
    <x v="0"/>
    <n v="405550"/>
    <m/>
    <m/>
    <m/>
    <m/>
    <m/>
    <m/>
    <m/>
    <m/>
    <m/>
    <m/>
    <m/>
    <m/>
    <m/>
    <x v="0"/>
    <x v="0"/>
    <x v="0"/>
  </r>
  <r>
    <x v="0"/>
    <x v="0"/>
    <x v="0"/>
    <s v="AC.4500706"/>
    <s v="45007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250428"/>
    <s v="32504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33"/>
    <s v="310183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485"/>
    <s v="3100485"/>
    <x v="0"/>
    <x v="0"/>
    <x v="0"/>
    <n v="138483.95000000001"/>
    <m/>
    <m/>
    <m/>
    <m/>
    <m/>
    <m/>
    <m/>
    <m/>
    <m/>
    <m/>
    <m/>
    <m/>
    <m/>
    <x v="0"/>
    <x v="0"/>
    <x v="0"/>
  </r>
  <r>
    <x v="0"/>
    <x v="0"/>
    <x v="0"/>
    <s v="AC.4550177"/>
    <s v="455017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02"/>
    <s v="310180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201"/>
    <s v="3150201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207"/>
    <s v="310020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840"/>
    <s v="3101840"/>
    <x v="0"/>
    <x v="0"/>
    <x v="0"/>
    <n v="350000"/>
    <m/>
    <m/>
    <m/>
    <m/>
    <m/>
    <m/>
    <m/>
    <m/>
    <m/>
    <m/>
    <m/>
    <m/>
    <m/>
    <x v="0"/>
    <x v="0"/>
    <x v="0"/>
  </r>
  <r>
    <x v="0"/>
    <x v="0"/>
    <x v="0"/>
    <s v="AC.3100628"/>
    <s v="310062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53"/>
    <s v="4550153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82"/>
    <s v="3101582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50104"/>
    <s v="31501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49"/>
    <s v="310064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EA0430"/>
    <s v="CE19_EA043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AA0370"/>
    <s v="CE19_AA037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800118"/>
    <s v="480011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BA0700"/>
    <s v="CE19_BA0700"/>
    <x v="0"/>
    <x v="0"/>
    <x v="0"/>
    <n v="1395000"/>
    <m/>
    <m/>
    <m/>
    <m/>
    <m/>
    <m/>
    <m/>
    <m/>
    <m/>
    <m/>
    <m/>
    <m/>
    <m/>
    <x v="0"/>
    <x v="0"/>
    <x v="0"/>
  </r>
  <r>
    <x v="0"/>
    <x v="0"/>
    <x v="0"/>
    <s v="AC.BA1920"/>
    <s v="CE19_BA1920"/>
    <x v="0"/>
    <x v="0"/>
    <x v="0"/>
    <n v="2247718.87"/>
    <m/>
    <m/>
    <m/>
    <m/>
    <m/>
    <m/>
    <m/>
    <m/>
    <m/>
    <m/>
    <m/>
    <m/>
    <m/>
    <x v="0"/>
    <x v="0"/>
    <x v="0"/>
  </r>
  <r>
    <x v="0"/>
    <x v="0"/>
    <x v="0"/>
    <s v="AC.3100619"/>
    <s v="3100619"/>
    <x v="0"/>
    <x v="0"/>
    <x v="0"/>
    <n v="580901.79"/>
    <m/>
    <m/>
    <m/>
    <m/>
    <m/>
    <m/>
    <m/>
    <m/>
    <m/>
    <m/>
    <m/>
    <m/>
    <m/>
    <x v="0"/>
    <x v="0"/>
    <x v="0"/>
  </r>
  <r>
    <x v="0"/>
    <x v="0"/>
    <x v="0"/>
    <s v="AC.3101006"/>
    <s v="31010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50149"/>
    <s v="4550149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0660"/>
    <s v="3100660"/>
    <x v="0"/>
    <x v="0"/>
    <x v="0"/>
    <n v="35774.699999999997"/>
    <m/>
    <m/>
    <m/>
    <m/>
    <m/>
    <m/>
    <m/>
    <m/>
    <m/>
    <m/>
    <m/>
    <m/>
    <m/>
    <x v="0"/>
    <x v="0"/>
    <x v="0"/>
  </r>
  <r>
    <x v="0"/>
    <x v="0"/>
    <x v="0"/>
    <s v="AC.DA0020"/>
    <s v="CE19_DA00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1305"/>
    <s v="4501305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10106"/>
    <s v="4510106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500320"/>
    <s v="4500320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222"/>
    <s v="3101222"/>
    <x v="0"/>
    <x v="0"/>
    <x v="0"/>
    <n v="536863.37"/>
    <m/>
    <m/>
    <m/>
    <m/>
    <m/>
    <m/>
    <m/>
    <m/>
    <m/>
    <m/>
    <m/>
    <m/>
    <m/>
    <x v="0"/>
    <x v="0"/>
    <x v="0"/>
  </r>
  <r>
    <x v="0"/>
    <x v="0"/>
    <x v="0"/>
    <s v="AC.3101858"/>
    <s v="3101858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4700404"/>
    <s v="4700404"/>
    <x v="0"/>
    <x v="0"/>
    <x v="0"/>
    <n v="0"/>
    <m/>
    <m/>
    <m/>
    <m/>
    <m/>
    <m/>
    <m/>
    <m/>
    <m/>
    <m/>
    <m/>
    <m/>
    <m/>
    <x v="0"/>
    <x v="0"/>
    <x v="0"/>
  </r>
  <r>
    <x v="0"/>
    <x v="0"/>
    <x v="0"/>
    <s v="AC.3101517"/>
    <s v="3101517"/>
    <x v="0"/>
    <x v="0"/>
    <x v="0"/>
    <n v="0"/>
    <m/>
    <m/>
    <m/>
    <m/>
    <m/>
    <m/>
    <m/>
    <m/>
    <m/>
    <m/>
    <m/>
    <m/>
    <m/>
    <x v="0"/>
    <x v="0"/>
    <x v="0"/>
  </r>
  <r>
    <x v="0"/>
    <x v="0"/>
    <x v="1"/>
    <s v="AC.2H140"/>
    <s v="2H140"/>
    <x v="1"/>
    <x v="0"/>
    <x v="0"/>
    <m/>
    <n v="15315.7"/>
    <n v="10989.17"/>
    <n v="127474.69"/>
    <n v="275302.03999999998"/>
    <n v="218709.13"/>
    <n v="2181247.66"/>
    <n v="334.5"/>
    <n v="54460.88"/>
    <n v="92492.96"/>
    <n v="43532"/>
    <n v="0.08"/>
    <n v="18179.64"/>
    <n v="11.62"/>
    <x v="1"/>
    <x v="1"/>
    <x v="0"/>
  </r>
  <r>
    <x v="0"/>
    <x v="0"/>
    <x v="1"/>
    <s v="AC.2H150"/>
    <s v="2H150"/>
    <x v="1"/>
    <x v="0"/>
    <x v="0"/>
    <m/>
    <n v="75523.429999999993"/>
    <n v="3380.82"/>
    <n v="1637215.05"/>
    <n v="841.09"/>
    <n v="27403.03"/>
    <n v="43869.71"/>
    <n v="1918.66"/>
    <n v="9908.06"/>
    <n v="29061.439999999999"/>
    <n v="15230.25"/>
    <n v="0.65"/>
    <n v="20102.63"/>
    <n v="61.32"/>
    <x v="1"/>
    <x v="1"/>
    <x v="0"/>
  </r>
  <r>
    <x v="0"/>
    <x v="0"/>
    <x v="1"/>
    <s v="AC.2H160"/>
    <s v="2H160"/>
    <x v="1"/>
    <x v="0"/>
    <x v="0"/>
    <m/>
    <n v="5218.1400000000003"/>
    <n v="2897.24"/>
    <n v="0.06"/>
    <n v="242564.48000000001"/>
    <n v="163077.56"/>
    <n v="2187785.6800000002"/>
    <n v="0.03"/>
    <n v="94846.35"/>
    <n v="58718.879999999997"/>
    <n v="15737.34"/>
    <n v="0"/>
    <n v="3307.09"/>
    <n v="0"/>
    <x v="1"/>
    <x v="1"/>
    <x v="0"/>
  </r>
  <r>
    <x v="0"/>
    <x v="0"/>
    <x v="1"/>
    <s v="AC.2I100"/>
    <s v="2I100"/>
    <x v="1"/>
    <x v="0"/>
    <x v="0"/>
    <m/>
    <n v="39570.089999999997"/>
    <n v="5983.36"/>
    <n v="189061.22"/>
    <n v="261577.92"/>
    <n v="151569.15"/>
    <n v="1711436.96"/>
    <n v="1903.22"/>
    <n v="9876.64"/>
    <n v="26304.58"/>
    <n v="13325.68"/>
    <n v="0.73"/>
    <n v="28560.400000000001"/>
    <n v="62.48"/>
    <x v="1"/>
    <x v="1"/>
    <x v="0"/>
  </r>
  <r>
    <x v="0"/>
    <x v="0"/>
    <x v="1"/>
    <s v="AC.2I110"/>
    <s v="2I110"/>
    <x v="1"/>
    <x v="0"/>
    <x v="0"/>
    <m/>
    <n v="19130.73"/>
    <n v="5094.54"/>
    <n v="526.21"/>
    <n v="261472.5"/>
    <n v="148726.95000000001"/>
    <n v="1702648.39"/>
    <n v="1649.26"/>
    <n v="8474.34"/>
    <n v="22745.23"/>
    <n v="10804.66"/>
    <n v="0.73"/>
    <n v="22308.799999999999"/>
    <n v="54.12"/>
    <x v="1"/>
    <x v="1"/>
    <x v="0"/>
  </r>
  <r>
    <x v="0"/>
    <x v="0"/>
    <x v="1"/>
    <s v="AC.2I120"/>
    <s v="2I120"/>
    <x v="1"/>
    <x v="0"/>
    <x v="0"/>
    <m/>
    <n v="20439.36"/>
    <n v="888.82"/>
    <n v="188535.01"/>
    <n v="105.42"/>
    <n v="2842.2"/>
    <n v="8788.57"/>
    <n v="253.96"/>
    <n v="1402.3"/>
    <n v="3559.35"/>
    <n v="2521.02"/>
    <n v="0"/>
    <n v="6251.6"/>
    <n v="8.36"/>
    <x v="1"/>
    <x v="1"/>
    <x v="0"/>
  </r>
  <r>
    <x v="0"/>
    <x v="0"/>
    <x v="1"/>
    <s v="AC.2I130"/>
    <s v="2I13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I140"/>
    <s v="2I14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I150"/>
    <s v="2I15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J100"/>
    <s v="2J100"/>
    <x v="1"/>
    <x v="0"/>
    <x v="0"/>
    <m/>
    <n v="991690.26"/>
    <n v="43824.56"/>
    <n v="20736062.199999999"/>
    <n v="1119896.07"/>
    <n v="622962.28"/>
    <n v="1660265.41"/>
    <n v="25647.24"/>
    <n v="497632.89"/>
    <n v="382606.73"/>
    <n v="207129.7"/>
    <n v="28425.53"/>
    <n v="292371.45"/>
    <n v="783.32"/>
    <x v="1"/>
    <x v="1"/>
    <x v="0"/>
  </r>
  <r>
    <x v="0"/>
    <x v="0"/>
    <x v="1"/>
    <s v="AC.2J110"/>
    <s v="2J110"/>
    <x v="1"/>
    <x v="0"/>
    <x v="0"/>
    <m/>
    <n v="237556.53"/>
    <n v="13662.28"/>
    <n v="7816795.3200000003"/>
    <n v="1097865.07"/>
    <n v="144782.66"/>
    <n v="192084.59"/>
    <n v="9191.02"/>
    <n v="55678"/>
    <n v="128666.65"/>
    <n v="63917.65"/>
    <n v="1120.8499999999999"/>
    <n v="96377.32"/>
    <n v="280.47000000000003"/>
    <x v="1"/>
    <x v="1"/>
    <x v="0"/>
  </r>
  <r>
    <x v="0"/>
    <x v="0"/>
    <x v="1"/>
    <s v="AC.2J120"/>
    <s v="2J120"/>
    <x v="1"/>
    <x v="0"/>
    <x v="0"/>
    <m/>
    <n v="299683.36"/>
    <n v="11593.15"/>
    <n v="6746853.1500000004"/>
    <n v="3562.67"/>
    <n v="123234.15"/>
    <n v="169717.97"/>
    <n v="7794.5"/>
    <n v="47595.66"/>
    <n v="120600.99"/>
    <n v="59614.400000000001"/>
    <n v="27301.11"/>
    <n v="88449.69"/>
    <n v="237.33"/>
    <x v="1"/>
    <x v="1"/>
    <x v="0"/>
  </r>
  <r>
    <x v="0"/>
    <x v="0"/>
    <x v="1"/>
    <s v="AC.2J130"/>
    <s v="2J130"/>
    <x v="1"/>
    <x v="0"/>
    <x v="0"/>
    <m/>
    <n v="12510.95"/>
    <n v="1207.95"/>
    <n v="730900"/>
    <n v="367.6"/>
    <n v="39381.32"/>
    <n v="16849.14"/>
    <n v="835"/>
    <n v="4308.29"/>
    <n v="9543.9599999999991"/>
    <n v="4684.03"/>
    <n v="0.35"/>
    <n v="7722.13"/>
    <n v="25.77"/>
    <x v="1"/>
    <x v="1"/>
    <x v="0"/>
  </r>
  <r>
    <x v="0"/>
    <x v="0"/>
    <x v="1"/>
    <s v="AC.2J140"/>
    <s v="2J140"/>
    <x v="1"/>
    <x v="0"/>
    <x v="0"/>
    <m/>
    <n v="353439.8"/>
    <n v="9553.2199999999993"/>
    <n v="5423307.5"/>
    <n v="2935.12"/>
    <n v="171068.09"/>
    <n v="140391.93"/>
    <n v="6475.92"/>
    <n v="39378.01"/>
    <n v="99828.56"/>
    <n v="57959.56"/>
    <n v="2.74"/>
    <n v="75804.25"/>
    <n v="199.58"/>
    <x v="1"/>
    <x v="1"/>
    <x v="0"/>
  </r>
  <r>
    <x v="0"/>
    <x v="0"/>
    <x v="1"/>
    <s v="AC.2J150"/>
    <s v="2J150"/>
    <x v="1"/>
    <x v="0"/>
    <x v="0"/>
    <m/>
    <n v="88499.62"/>
    <n v="7807.96"/>
    <n v="18206.23"/>
    <n v="15165.61"/>
    <n v="144496.06"/>
    <n v="1141221.78"/>
    <n v="1350.8"/>
    <n v="350672.93"/>
    <n v="23966.57"/>
    <n v="20954.060000000001"/>
    <n v="0.48"/>
    <n v="24018.06"/>
    <n v="40.17"/>
    <x v="1"/>
    <x v="1"/>
    <x v="0"/>
  </r>
  <r>
    <x v="0"/>
    <x v="0"/>
    <x v="1"/>
    <s v="AC.2J160"/>
    <s v="2J16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K100"/>
    <s v="2K100"/>
    <x v="1"/>
    <x v="0"/>
    <x v="0"/>
    <m/>
    <n v="8561.9"/>
    <n v="375.64"/>
    <n v="117017.21"/>
    <n v="61.69"/>
    <n v="1806.43"/>
    <n v="3970.83"/>
    <n v="123.24"/>
    <n v="667.77"/>
    <n v="1973.44"/>
    <n v="1227.28"/>
    <n v="0.03"/>
    <n v="1565.57"/>
    <n v="3.01"/>
    <x v="1"/>
    <x v="1"/>
    <x v="0"/>
  </r>
  <r>
    <x v="0"/>
    <x v="0"/>
    <x v="1"/>
    <s v="AC.2L100"/>
    <s v="2L100"/>
    <x v="1"/>
    <x v="0"/>
    <x v="0"/>
    <m/>
    <n v="11226.74"/>
    <n v="1310.84"/>
    <n v="150698.97"/>
    <n v="1165.6199999999999"/>
    <n v="9565.27"/>
    <n v="247491.39"/>
    <n v="357.16"/>
    <n v="2170.34"/>
    <n v="6025.35"/>
    <n v="2800.25"/>
    <n v="0.13"/>
    <n v="5670.31"/>
    <n v="12.19"/>
    <x v="1"/>
    <x v="1"/>
    <x v="0"/>
  </r>
  <r>
    <x v="0"/>
    <x v="0"/>
    <x v="1"/>
    <s v="AC.29999"/>
    <s v="29999"/>
    <x v="1"/>
    <x v="0"/>
    <x v="0"/>
    <m/>
    <n v="47138540.399999999"/>
    <n v="631429.43000000005"/>
    <n v="116365999.43000001"/>
    <n v="12545068.109999999"/>
    <n v="10793918.050000001"/>
    <n v="44603984.039999999"/>
    <n v="227419.57"/>
    <n v="5001687.45"/>
    <n v="5323925.46"/>
    <n v="4799771.53"/>
    <n v="94676.14"/>
    <n v="4455373.58"/>
    <n v="7169.04"/>
    <x v="1"/>
    <x v="1"/>
    <x v="0"/>
  </r>
  <r>
    <x v="0"/>
    <x v="0"/>
    <x v="1"/>
    <s v="AC.3A100"/>
    <s v="3A100"/>
    <x v="1"/>
    <x v="0"/>
    <x v="0"/>
    <m/>
    <n v="696571.49"/>
    <n v="54263.76"/>
    <n v="4362.1000000000004"/>
    <n v="4649479.29"/>
    <n v="1565801.91"/>
    <n v="7133062.1600000001"/>
    <n v="12763.31"/>
    <n v="1561846.87"/>
    <n v="230973.58"/>
    <n v="537621.18000000005"/>
    <n v="13755.93"/>
    <n v="151531.75"/>
    <n v="401.13"/>
    <x v="1"/>
    <x v="1"/>
    <x v="0"/>
  </r>
  <r>
    <x v="0"/>
    <x v="0"/>
    <x v="1"/>
    <s v="AC.3A110"/>
    <s v="3A110"/>
    <x v="1"/>
    <x v="0"/>
    <x v="0"/>
    <m/>
    <n v="645501.26"/>
    <n v="42125.94"/>
    <n v="3162.66"/>
    <n v="4254514.91"/>
    <n v="1028857.72"/>
    <n v="4413856.82"/>
    <n v="9656.07"/>
    <n v="998533.67"/>
    <n v="166917.28"/>
    <n v="346403.41"/>
    <n v="13223.01"/>
    <n v="111079.46"/>
    <n v="304.18"/>
    <x v="1"/>
    <x v="1"/>
    <x v="0"/>
  </r>
  <r>
    <x v="0"/>
    <x v="0"/>
    <x v="1"/>
    <s v="AC.3A111"/>
    <s v="3A111"/>
    <x v="1"/>
    <x v="0"/>
    <x v="0"/>
    <m/>
    <n v="598063.94999999995"/>
    <n v="30851.55"/>
    <n v="2048.54"/>
    <n v="3887646.58"/>
    <n v="530109.41"/>
    <n v="1888083.93"/>
    <n v="6769.86"/>
    <n v="475292.12"/>
    <n v="107417.66"/>
    <n v="168788.04"/>
    <n v="12728"/>
    <n v="73504.77"/>
    <n v="214.13"/>
    <x v="1"/>
    <x v="1"/>
    <x v="0"/>
  </r>
  <r>
    <x v="0"/>
    <x v="0"/>
    <x v="1"/>
    <s v="AC.3A112"/>
    <s v="3A112"/>
    <x v="1"/>
    <x v="0"/>
    <x v="0"/>
    <m/>
    <n v="47437.31"/>
    <n v="11274.39"/>
    <n v="1114.1199999999999"/>
    <n v="366868.33"/>
    <n v="498748.31"/>
    <n v="2525772.89"/>
    <n v="2886.21"/>
    <n v="523241.55"/>
    <n v="59499.62"/>
    <n v="177615.37"/>
    <n v="495.01"/>
    <n v="37574.69"/>
    <n v="90.05"/>
    <x v="1"/>
    <x v="1"/>
    <x v="0"/>
  </r>
  <r>
    <x v="0"/>
    <x v="0"/>
    <x v="1"/>
    <s v="AC.3A120"/>
    <s v="3A120"/>
    <x v="1"/>
    <x v="0"/>
    <x v="0"/>
    <m/>
    <n v="51070.23"/>
    <n v="12137.82"/>
    <n v="1199.44"/>
    <n v="394964.38"/>
    <n v="536944.18999999994"/>
    <n v="2719205.34"/>
    <n v="3107.24"/>
    <n v="563313.19999999995"/>
    <n v="64056.3"/>
    <n v="191217.77"/>
    <n v="532.91999999999996"/>
    <n v="40452.29"/>
    <n v="96.95"/>
    <x v="1"/>
    <x v="1"/>
    <x v="0"/>
  </r>
  <r>
    <x v="0"/>
    <x v="0"/>
    <x v="1"/>
    <s v="AC.3B100"/>
    <s v="3B100"/>
    <x v="1"/>
    <x v="0"/>
    <x v="0"/>
    <m/>
    <n v="10186337.92"/>
    <n v="415412.86"/>
    <n v="58072502.82"/>
    <n v="12289537.58"/>
    <n v="13505245.58"/>
    <n v="27444091.489999998"/>
    <n v="148421.72"/>
    <n v="8968602.0500000007"/>
    <n v="2900718.95"/>
    <n v="2096065"/>
    <n v="56514.33"/>
    <n v="1669303.84"/>
    <n v="4856.83"/>
    <x v="1"/>
    <x v="1"/>
    <x v="0"/>
  </r>
  <r>
    <x v="0"/>
    <x v="0"/>
    <x v="1"/>
    <s v="AC.3B110"/>
    <s v="3B110"/>
    <x v="1"/>
    <x v="0"/>
    <x v="0"/>
    <m/>
    <n v="1220434.8899999999"/>
    <n v="42253.27"/>
    <n v="2903290.37"/>
    <n v="233137.68"/>
    <n v="1649287.84"/>
    <n v="3678941.51"/>
    <n v="12507.44"/>
    <n v="972725.34"/>
    <n v="232273.82"/>
    <n v="165376.82999999999"/>
    <n v="288.3"/>
    <n v="144549.32"/>
    <n v="402.03"/>
    <x v="1"/>
    <x v="1"/>
    <x v="0"/>
  </r>
  <r>
    <x v="0"/>
    <x v="0"/>
    <x v="1"/>
    <s v="AC.3B120"/>
    <s v="3B120"/>
    <x v="1"/>
    <x v="0"/>
    <x v="0"/>
    <m/>
    <n v="132825.51"/>
    <n v="6075.23"/>
    <n v="1891408.53"/>
    <n v="14996.59"/>
    <n v="101112.75"/>
    <n v="94479.07"/>
    <n v="4434.1099999999997"/>
    <n v="23372.73"/>
    <n v="78652.479999999996"/>
    <n v="38801.65"/>
    <n v="1.88"/>
    <n v="45301.97"/>
    <n v="141.72"/>
    <x v="1"/>
    <x v="1"/>
    <x v="0"/>
  </r>
  <r>
    <x v="0"/>
    <x v="0"/>
    <x v="1"/>
    <s v="AC.3B130"/>
    <s v="3B130"/>
    <x v="1"/>
    <x v="0"/>
    <x v="0"/>
    <m/>
    <n v="8833077.5199999996"/>
    <n v="367084.36"/>
    <n v="53277803.920000002"/>
    <n v="12041403.310000001"/>
    <n v="11754844.99"/>
    <n v="23670670.91"/>
    <n v="131480.17000000001"/>
    <n v="7972503.9800000004"/>
    <n v="2589792.65"/>
    <n v="1891886.52"/>
    <n v="56224.15"/>
    <n v="1479452.55"/>
    <n v="4313.08"/>
    <x v="1"/>
    <x v="1"/>
    <x v="0"/>
  </r>
  <r>
    <x v="0"/>
    <x v="0"/>
    <x v="1"/>
    <s v="AC.3B140"/>
    <s v="3B14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3B150"/>
    <s v="3B15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3C100"/>
    <s v="3C10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3D100"/>
    <s v="3D100"/>
    <x v="1"/>
    <x v="0"/>
    <x v="0"/>
    <m/>
    <n v="2085514.7"/>
    <n v="95218.93"/>
    <n v="29753338.899999999"/>
    <n v="35242.949999999997"/>
    <n v="1585539.1"/>
    <n v="1700642.43"/>
    <n v="69434.149999999994"/>
    <n v="365965.2"/>
    <n v="1210801.29"/>
    <n v="608000.31000000006"/>
    <n v="29.5"/>
    <n v="710958.75"/>
    <n v="2221.96"/>
    <x v="1"/>
    <x v="1"/>
    <x v="0"/>
  </r>
  <r>
    <x v="0"/>
    <x v="0"/>
    <x v="1"/>
    <s v="AC.3E100"/>
    <s v="3E100"/>
    <x v="1"/>
    <x v="0"/>
    <x v="0"/>
    <m/>
    <n v="0"/>
    <n v="0"/>
    <n v="658903.44999999995"/>
    <n v="0"/>
    <n v="0"/>
    <n v="0"/>
    <n v="0"/>
    <n v="0"/>
    <n v="0"/>
    <n v="0"/>
    <n v="0"/>
    <n v="0"/>
    <n v="0"/>
    <x v="1"/>
    <x v="1"/>
    <x v="0"/>
  </r>
  <r>
    <x v="0"/>
    <x v="0"/>
    <x v="1"/>
    <s v="AC.1A100"/>
    <s v="1A100"/>
    <x v="1"/>
    <x v="0"/>
    <x v="0"/>
    <m/>
    <n v="1508620.89"/>
    <n v="12354.91"/>
    <n v="1988.08"/>
    <n v="74251.23"/>
    <n v="289275.69"/>
    <n v="2403834.98"/>
    <n v="4242.2700000000004"/>
    <n v="103505.8"/>
    <n v="414159.63"/>
    <n v="62621.32"/>
    <n v="1.56"/>
    <n v="86623.91"/>
    <n v="125.45"/>
    <x v="1"/>
    <x v="1"/>
    <x v="0"/>
  </r>
  <r>
    <x v="0"/>
    <x v="0"/>
    <x v="1"/>
    <s v="AC.1A110"/>
    <s v="1A110"/>
    <x v="1"/>
    <x v="0"/>
    <x v="0"/>
    <m/>
    <n v="1500744.2"/>
    <n v="12222.27"/>
    <n v="1965.48"/>
    <n v="73644.3"/>
    <n v="285433.59000000003"/>
    <n v="2389797.02"/>
    <n v="4175.99"/>
    <n v="61984.61"/>
    <n v="407623.99"/>
    <n v="61332.23"/>
    <n v="1.53"/>
    <n v="85033.74"/>
    <n v="123.39"/>
    <x v="1"/>
    <x v="1"/>
    <x v="0"/>
  </r>
  <r>
    <x v="0"/>
    <x v="0"/>
    <x v="1"/>
    <s v="AC.1A120"/>
    <s v="1A120"/>
    <x v="1"/>
    <x v="0"/>
    <x v="0"/>
    <m/>
    <n v="7876.69"/>
    <n v="132.63999999999999"/>
    <n v="22.6"/>
    <n v="606.92999999999995"/>
    <n v="3842.1"/>
    <n v="14037.96"/>
    <n v="66.28"/>
    <n v="41521.19"/>
    <n v="6535.64"/>
    <n v="1289.0899999999999"/>
    <n v="0.03"/>
    <n v="1590.17"/>
    <n v="2.06"/>
    <x v="1"/>
    <x v="1"/>
    <x v="0"/>
  </r>
  <r>
    <x v="0"/>
    <x v="0"/>
    <x v="1"/>
    <s v="AC.1B100"/>
    <s v="1B100"/>
    <x v="1"/>
    <x v="0"/>
    <x v="0"/>
    <m/>
    <n v="47938.25"/>
    <n v="389.53"/>
    <n v="55.36"/>
    <n v="2353.4499999999998"/>
    <n v="9079.92"/>
    <n v="76364.52"/>
    <n v="132.82"/>
    <n v="1977.66"/>
    <n v="12962.9"/>
    <n v="1664.23"/>
    <n v="0.05"/>
    <n v="2676.23"/>
    <n v="3.92"/>
    <x v="1"/>
    <x v="1"/>
    <x v="0"/>
  </r>
  <r>
    <x v="0"/>
    <x v="0"/>
    <x v="1"/>
    <s v="AC.1C100"/>
    <s v="1C100"/>
    <x v="1"/>
    <x v="0"/>
    <x v="0"/>
    <m/>
    <n v="62031.07"/>
    <n v="8332.76"/>
    <n v="821.15"/>
    <n v="319786.63"/>
    <n v="148183.29"/>
    <n v="812921.32"/>
    <n v="1264.49"/>
    <n v="68432.08"/>
    <n v="141410.9"/>
    <n v="25490.639999999999"/>
    <n v="0.38"/>
    <n v="29753.45"/>
    <n v="30.61"/>
    <x v="1"/>
    <x v="1"/>
    <x v="0"/>
  </r>
  <r>
    <x v="0"/>
    <x v="0"/>
    <x v="1"/>
    <s v="AC.1D100"/>
    <s v="1D100"/>
    <x v="1"/>
    <x v="0"/>
    <x v="0"/>
    <m/>
    <n v="72977.94"/>
    <n v="9729.76"/>
    <n v="628.08000000000004"/>
    <n v="5156.16"/>
    <n v="230771.29"/>
    <n v="1893489.23"/>
    <n v="1882.69"/>
    <n v="9741.76"/>
    <n v="235263.06"/>
    <n v="28499.83"/>
    <n v="0.78"/>
    <n v="26658.85"/>
    <n v="56.59"/>
    <x v="1"/>
    <x v="1"/>
    <x v="0"/>
  </r>
  <r>
    <x v="0"/>
    <x v="0"/>
    <x v="1"/>
    <s v="AC.1E100"/>
    <s v="1E100"/>
    <x v="1"/>
    <x v="0"/>
    <x v="0"/>
    <m/>
    <n v="36063.78"/>
    <n v="13813.63"/>
    <n v="567.39"/>
    <n v="6556.27"/>
    <n v="199873.43"/>
    <n v="2004408.24"/>
    <n v="1826.82"/>
    <n v="9437.24"/>
    <n v="114924.06"/>
    <n v="45021.94"/>
    <n v="0.78"/>
    <n v="27511.66"/>
    <n v="57.24"/>
    <x v="1"/>
    <x v="1"/>
    <x v="0"/>
  </r>
  <r>
    <x v="0"/>
    <x v="0"/>
    <x v="1"/>
    <s v="AC.1F100"/>
    <s v="1F100"/>
    <x v="1"/>
    <x v="0"/>
    <x v="0"/>
    <m/>
    <n v="41182.550000000003"/>
    <n v="5853.82"/>
    <n v="233578.43"/>
    <n v="41940.61"/>
    <n v="29788.93"/>
    <n v="544905.18999999994"/>
    <n v="809.87"/>
    <n v="6728.91"/>
    <n v="27321.119999999999"/>
    <n v="10209.120000000001"/>
    <n v="0.3"/>
    <n v="39329.01"/>
    <n v="22.04"/>
    <x v="1"/>
    <x v="1"/>
    <x v="0"/>
  </r>
  <r>
    <x v="0"/>
    <x v="0"/>
    <x v="1"/>
    <s v="AC.1F110"/>
    <s v="1F110"/>
    <x v="1"/>
    <x v="0"/>
    <x v="0"/>
    <m/>
    <n v="37380.239999999998"/>
    <n v="5641.42"/>
    <n v="232112.21"/>
    <n v="41178.5"/>
    <n v="24632.799999999999"/>
    <n v="395713.31"/>
    <n v="690.89"/>
    <n v="6101.88"/>
    <n v="24998.57"/>
    <n v="9275.32"/>
    <n v="0.25"/>
    <n v="37399.06"/>
    <n v="18.38"/>
    <x v="1"/>
    <x v="1"/>
    <x v="0"/>
  </r>
  <r>
    <x v="0"/>
    <x v="0"/>
    <x v="1"/>
    <s v="AC.1F111"/>
    <s v="1F111"/>
    <x v="1"/>
    <x v="0"/>
    <x v="0"/>
    <m/>
    <n v="10510.53"/>
    <n v="579.65"/>
    <n v="30283.52"/>
    <n v="30705.57"/>
    <n v="3851.82"/>
    <n v="4837.29"/>
    <n v="77.349999999999994"/>
    <n v="450.13"/>
    <n v="5836.5"/>
    <n v="1508.74"/>
    <n v="0"/>
    <n v="3848.98"/>
    <n v="0"/>
    <x v="1"/>
    <x v="1"/>
    <x v="0"/>
  </r>
  <r>
    <x v="0"/>
    <x v="0"/>
    <x v="1"/>
    <s v="AC.1F112"/>
    <s v="1F112"/>
    <x v="1"/>
    <x v="0"/>
    <x v="0"/>
    <m/>
    <n v="24811.84"/>
    <n v="4700.8900000000003"/>
    <n v="201785.31"/>
    <n v="9911.91"/>
    <n v="17562.38"/>
    <n v="382486.39"/>
    <n v="574.07000000000005"/>
    <n v="3022.25"/>
    <n v="10403.27"/>
    <n v="6899.05"/>
    <n v="0.24"/>
    <n v="21007.15"/>
    <n v="17.29"/>
    <x v="1"/>
    <x v="1"/>
    <x v="0"/>
  </r>
  <r>
    <x v="0"/>
    <x v="0"/>
    <x v="1"/>
    <s v="AC.1F113"/>
    <s v="1F113"/>
    <x v="1"/>
    <x v="0"/>
    <x v="0"/>
    <m/>
    <n v="2057.87"/>
    <n v="360.88"/>
    <n v="43.38"/>
    <n v="561.02"/>
    <n v="3218.6"/>
    <n v="8389.6299999999992"/>
    <n v="39.47"/>
    <n v="2629.5"/>
    <n v="8758.7999999999993"/>
    <n v="867.53"/>
    <n v="0.01"/>
    <n v="12542.93"/>
    <n v="1.0900000000000001"/>
    <x v="1"/>
    <x v="1"/>
    <x v="0"/>
  </r>
  <r>
    <x v="0"/>
    <x v="0"/>
    <x v="1"/>
    <s v="AC.1F120"/>
    <s v="1F120"/>
    <x v="1"/>
    <x v="0"/>
    <x v="0"/>
    <m/>
    <n v="3802.31"/>
    <n v="212.4"/>
    <n v="1466.22"/>
    <n v="762.11"/>
    <n v="5156.13"/>
    <n v="149191.88"/>
    <n v="118.98"/>
    <n v="627.03"/>
    <n v="2322.5500000000002"/>
    <n v="933.8"/>
    <n v="0.05"/>
    <n v="1929.95"/>
    <n v="3.66"/>
    <x v="1"/>
    <x v="1"/>
    <x v="0"/>
  </r>
  <r>
    <x v="0"/>
    <x v="0"/>
    <x v="1"/>
    <s v="AC.1F121"/>
    <s v="1F121"/>
    <x v="1"/>
    <x v="0"/>
    <x v="0"/>
    <m/>
    <n v="3802.31"/>
    <n v="212.4"/>
    <n v="1466.22"/>
    <n v="762.11"/>
    <n v="5156.13"/>
    <n v="149191.88"/>
    <n v="118.98"/>
    <n v="627.03"/>
    <n v="2322.5500000000002"/>
    <n v="933.8"/>
    <n v="0.05"/>
    <n v="1929.95"/>
    <n v="3.66"/>
    <x v="1"/>
    <x v="1"/>
    <x v="0"/>
  </r>
  <r>
    <x v="0"/>
    <x v="0"/>
    <x v="1"/>
    <s v="AC.1F122"/>
    <s v="1F122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1G100"/>
    <s v="1G100"/>
    <x v="1"/>
    <x v="0"/>
    <x v="0"/>
    <m/>
    <n v="28893.75"/>
    <n v="9532.42"/>
    <n v="48566.37"/>
    <n v="140981.95000000001"/>
    <n v="141507.79"/>
    <n v="617843.02"/>
    <n v="1023.32"/>
    <n v="5297.16"/>
    <n v="161880.10999999999"/>
    <n v="20477.38"/>
    <n v="0.35"/>
    <n v="61550.78"/>
    <n v="30.18"/>
    <x v="1"/>
    <x v="1"/>
    <x v="0"/>
  </r>
  <r>
    <x v="0"/>
    <x v="0"/>
    <x v="1"/>
    <s v="AC.1H100"/>
    <s v="1H100"/>
    <x v="1"/>
    <x v="0"/>
    <x v="0"/>
    <m/>
    <n v="0"/>
    <n v="0"/>
    <n v="0"/>
    <n v="367519.93"/>
    <n v="0"/>
    <n v="0"/>
    <n v="0"/>
    <n v="0"/>
    <n v="0"/>
    <n v="0"/>
    <n v="0"/>
    <n v="0"/>
    <n v="0"/>
    <x v="1"/>
    <x v="1"/>
    <x v="0"/>
  </r>
  <r>
    <x v="0"/>
    <x v="0"/>
    <x v="1"/>
    <s v="AC.19999"/>
    <s v="19999"/>
    <x v="1"/>
    <x v="0"/>
    <x v="0"/>
    <m/>
    <n v="1797708.23"/>
    <n v="60006.83"/>
    <n v="286204.86"/>
    <n v="958546.23"/>
    <n v="1048480.34"/>
    <n v="8353766.5"/>
    <n v="11182.28"/>
    <n v="205120.61"/>
    <n v="1107921.78"/>
    <n v="193984.46"/>
    <n v="4.2"/>
    <n v="274103.89"/>
    <n v="326.02999999999997"/>
    <x v="1"/>
    <x v="1"/>
    <x v="0"/>
  </r>
  <r>
    <x v="0"/>
    <x v="0"/>
    <x v="1"/>
    <s v="AC.2A100"/>
    <s v="2A100"/>
    <x v="1"/>
    <x v="0"/>
    <x v="0"/>
    <m/>
    <n v="876111.47"/>
    <n v="57212.3"/>
    <n v="17842459.600000001"/>
    <n v="452296.38"/>
    <n v="375617.85"/>
    <n v="1401536.58"/>
    <n v="22276.240000000002"/>
    <n v="160855.91"/>
    <n v="391932.9"/>
    <n v="206717.36"/>
    <n v="50.79"/>
    <n v="593900.21"/>
    <n v="789.62"/>
    <x v="1"/>
    <x v="1"/>
    <x v="0"/>
  </r>
  <r>
    <x v="0"/>
    <x v="0"/>
    <x v="1"/>
    <s v="AC.2A110"/>
    <s v="2A110"/>
    <x v="1"/>
    <x v="0"/>
    <x v="0"/>
    <m/>
    <n v="767190.45"/>
    <n v="47771.7"/>
    <n v="15998194.74"/>
    <n v="344303.69"/>
    <n v="302645.43"/>
    <n v="1218595.99"/>
    <n v="19653.25"/>
    <n v="145651.95000000001"/>
    <n v="321391.88"/>
    <n v="180727.08"/>
    <n v="50.34"/>
    <n v="421605.1"/>
    <n v="698.14"/>
    <x v="1"/>
    <x v="1"/>
    <x v="0"/>
  </r>
  <r>
    <x v="0"/>
    <x v="0"/>
    <x v="1"/>
    <s v="AC.2A111"/>
    <s v="2A111"/>
    <x v="1"/>
    <x v="0"/>
    <x v="0"/>
    <m/>
    <n v="738298.99"/>
    <n v="45096.800000000003"/>
    <n v="15831121.1"/>
    <n v="309469.56"/>
    <n v="276052.84999999998"/>
    <n v="678019.86"/>
    <n v="18925.52"/>
    <n v="141185.93"/>
    <n v="299954.65000000002"/>
    <n v="165663.23000000001"/>
    <n v="49.75"/>
    <n v="372629.01"/>
    <n v="675.03"/>
    <x v="1"/>
    <x v="1"/>
    <x v="0"/>
  </r>
  <r>
    <x v="0"/>
    <x v="0"/>
    <x v="1"/>
    <s v="AC.2A112"/>
    <s v="2A112"/>
    <x v="1"/>
    <x v="0"/>
    <x v="0"/>
    <m/>
    <n v="5204.5200000000004"/>
    <n v="317.89999999999998"/>
    <n v="111599.03999999999"/>
    <n v="2181.56"/>
    <n v="1945.99"/>
    <n v="4779.6000000000004"/>
    <n v="133.41"/>
    <n v="995.27"/>
    <n v="2114.48"/>
    <n v="1167.82"/>
    <n v="0.35"/>
    <n v="2626.79"/>
    <n v="4.76"/>
    <x v="1"/>
    <x v="1"/>
    <x v="0"/>
  </r>
  <r>
    <x v="0"/>
    <x v="0"/>
    <x v="1"/>
    <s v="AC.2A113"/>
    <s v="2A113"/>
    <x v="1"/>
    <x v="0"/>
    <x v="0"/>
    <m/>
    <n v="14740.74"/>
    <n v="728.3"/>
    <n v="5365.22"/>
    <n v="2736.89"/>
    <n v="12869.35"/>
    <n v="531516.97"/>
    <n v="422.21"/>
    <n v="2578.94"/>
    <n v="8226.41"/>
    <n v="11053.75"/>
    <n v="0.18"/>
    <n v="5579.66"/>
    <n v="12.78"/>
    <x v="1"/>
    <x v="1"/>
    <x v="0"/>
  </r>
  <r>
    <x v="0"/>
    <x v="0"/>
    <x v="1"/>
    <s v="AC.2A114"/>
    <s v="2A114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15"/>
    <s v="2A115"/>
    <x v="1"/>
    <x v="0"/>
    <x v="0"/>
    <m/>
    <n v="8946.2000000000007"/>
    <n v="1628.7"/>
    <n v="50109.38"/>
    <n v="29915.68"/>
    <n v="11777.24"/>
    <n v="4279.5600000000004"/>
    <n v="172.11"/>
    <n v="891.81"/>
    <n v="11096.34"/>
    <n v="2842.28"/>
    <n v="0.06"/>
    <n v="40769.64"/>
    <n v="5.57"/>
    <x v="1"/>
    <x v="1"/>
    <x v="0"/>
  </r>
  <r>
    <x v="0"/>
    <x v="0"/>
    <x v="1"/>
    <s v="AC.2A116"/>
    <s v="2A116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20"/>
    <s v="2A120"/>
    <x v="1"/>
    <x v="0"/>
    <x v="0"/>
    <m/>
    <n v="77202.69"/>
    <n v="3666.13"/>
    <n v="1666604.32"/>
    <n v="1928"/>
    <n v="31216.75"/>
    <n v="167767.60999999999"/>
    <n v="2012.78"/>
    <n v="12042.08"/>
    <n v="31199.439999999999"/>
    <n v="15799.62"/>
    <n v="0.25"/>
    <n v="27748.19"/>
    <n v="71.72"/>
    <x v="1"/>
    <x v="1"/>
    <x v="0"/>
  </r>
  <r>
    <x v="0"/>
    <x v="0"/>
    <x v="1"/>
    <s v="AC.2A121"/>
    <s v="2A121"/>
    <x v="1"/>
    <x v="0"/>
    <x v="0"/>
    <m/>
    <n v="77202.69"/>
    <n v="3666.13"/>
    <n v="1666604.32"/>
    <n v="1928"/>
    <n v="31216.75"/>
    <n v="167767.60999999999"/>
    <n v="2012.78"/>
    <n v="12042.08"/>
    <n v="31199.439999999999"/>
    <n v="15799.62"/>
    <n v="0.25"/>
    <n v="27748.19"/>
    <n v="71.72"/>
    <x v="1"/>
    <x v="1"/>
    <x v="0"/>
  </r>
  <r>
    <x v="0"/>
    <x v="0"/>
    <x v="1"/>
    <s v="AC.2A122"/>
    <s v="2A122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23"/>
    <s v="2A123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24"/>
    <s v="2A124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25"/>
    <s v="2A125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A130"/>
    <s v="2A130"/>
    <x v="1"/>
    <x v="0"/>
    <x v="0"/>
    <m/>
    <n v="31718.33"/>
    <n v="5774.47"/>
    <n v="177660.54"/>
    <n v="106064.69"/>
    <n v="41755.67"/>
    <n v="15172.98"/>
    <n v="610.21"/>
    <n v="3161.88"/>
    <n v="39341.58"/>
    <n v="10190.66"/>
    <n v="0.2"/>
    <n v="144546.92000000001"/>
    <n v="19.760000000000002"/>
    <x v="1"/>
    <x v="1"/>
    <x v="0"/>
  </r>
  <r>
    <x v="0"/>
    <x v="0"/>
    <x v="1"/>
    <s v="AC.2A131"/>
    <s v="2A131"/>
    <x v="1"/>
    <x v="0"/>
    <x v="0"/>
    <m/>
    <n v="31718.33"/>
    <n v="5774.47"/>
    <n v="177660.54"/>
    <n v="106064.69"/>
    <n v="41755.67"/>
    <n v="15172.98"/>
    <n v="610.21"/>
    <n v="3161.88"/>
    <n v="39341.58"/>
    <n v="10077.18"/>
    <n v="0.2"/>
    <n v="144546.92000000001"/>
    <n v="19.760000000000002"/>
    <x v="1"/>
    <x v="1"/>
    <x v="0"/>
  </r>
  <r>
    <x v="0"/>
    <x v="0"/>
    <x v="1"/>
    <s v="AC.2A132"/>
    <s v="2A132"/>
    <x v="1"/>
    <x v="0"/>
    <x v="0"/>
    <m/>
    <n v="0"/>
    <n v="0"/>
    <n v="0"/>
    <n v="0"/>
    <n v="0"/>
    <n v="0"/>
    <n v="0"/>
    <n v="0"/>
    <n v="0"/>
    <n v="113.48"/>
    <n v="0"/>
    <n v="0"/>
    <n v="0"/>
    <x v="1"/>
    <x v="1"/>
    <x v="0"/>
  </r>
  <r>
    <x v="0"/>
    <x v="0"/>
    <x v="1"/>
    <s v="AC.2B100"/>
    <s v="2B100"/>
    <x v="1"/>
    <x v="0"/>
    <x v="0"/>
    <m/>
    <n v="140962.96"/>
    <n v="5355.18"/>
    <n v="3111694.57"/>
    <n v="27364.57"/>
    <n v="56432.58"/>
    <n v="82934.179999999993"/>
    <n v="3641.47"/>
    <n v="19117.3"/>
    <n v="55960.42"/>
    <n v="28874.22"/>
    <n v="6.74"/>
    <n v="40386.1"/>
    <n v="114.2"/>
    <x v="1"/>
    <x v="1"/>
    <x v="0"/>
  </r>
  <r>
    <x v="0"/>
    <x v="0"/>
    <x v="1"/>
    <s v="AC.2C100"/>
    <s v="2C10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D100"/>
    <s v="2D10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E100"/>
    <s v="2E100"/>
    <x v="1"/>
    <x v="0"/>
    <x v="0"/>
    <m/>
    <n v="29877651.280000001"/>
    <n v="114981.27"/>
    <n v="36523324.619999997"/>
    <n v="46254.78"/>
    <n v="1697404.06"/>
    <n v="3220578.76"/>
    <n v="75969.56"/>
    <n v="479880.86"/>
    <n v="1495909.17"/>
    <n v="525719.53"/>
    <n v="858.12"/>
    <n v="1298756.8400000001"/>
    <n v="2405.7600000000002"/>
    <x v="1"/>
    <x v="1"/>
    <x v="0"/>
  </r>
  <r>
    <x v="0"/>
    <x v="0"/>
    <x v="1"/>
    <s v="AC.2E110"/>
    <s v="2E110"/>
    <x v="1"/>
    <x v="0"/>
    <x v="0"/>
    <m/>
    <n v="30190.07"/>
    <n v="1451.92"/>
    <n v="230.26"/>
    <n v="10263.11"/>
    <n v="147072.31"/>
    <n v="1108179.55"/>
    <n v="448.15"/>
    <n v="2697.47"/>
    <n v="207442.25"/>
    <n v="3733.48"/>
    <n v="267.89999999999998"/>
    <n v="7125.68"/>
    <n v="20.350000000000001"/>
    <x v="1"/>
    <x v="1"/>
    <x v="0"/>
  </r>
  <r>
    <x v="0"/>
    <x v="0"/>
    <x v="1"/>
    <s v="AC.2E120"/>
    <s v="2E120"/>
    <x v="1"/>
    <x v="0"/>
    <x v="0"/>
    <m/>
    <n v="11668170.35"/>
    <n v="84155.07"/>
    <n v="36516723.140000001"/>
    <n v="24686.59"/>
    <n v="944384.08"/>
    <n v="1345151.57"/>
    <n v="54047.27"/>
    <n v="340600.9"/>
    <n v="869476.03"/>
    <n v="398654.52"/>
    <n v="192.54"/>
    <n v="804603.77"/>
    <n v="1702.32"/>
    <x v="1"/>
    <x v="1"/>
    <x v="0"/>
  </r>
  <r>
    <x v="0"/>
    <x v="0"/>
    <x v="1"/>
    <s v="AC.2E121"/>
    <s v="2E121"/>
    <x v="1"/>
    <x v="0"/>
    <x v="0"/>
    <m/>
    <n v="10529901.32"/>
    <n v="82518.03"/>
    <n v="36516355.539999999"/>
    <n v="24129.63"/>
    <n v="924386.12"/>
    <n v="1320066.48"/>
    <n v="52698.59"/>
    <n v="333636"/>
    <n v="854135.46"/>
    <n v="391077.91"/>
    <n v="191.86"/>
    <n v="792805.11"/>
    <n v="1660.63"/>
    <x v="1"/>
    <x v="1"/>
    <x v="0"/>
  </r>
  <r>
    <x v="0"/>
    <x v="0"/>
    <x v="1"/>
    <s v="AC.2E122"/>
    <s v="2E122"/>
    <x v="1"/>
    <x v="0"/>
    <x v="0"/>
    <m/>
    <n v="1138269.03"/>
    <n v="1637.04"/>
    <n v="367.6"/>
    <n v="556.96"/>
    <n v="19997.96"/>
    <n v="25085.09"/>
    <n v="1348.68"/>
    <n v="6964.9"/>
    <n v="15340.57"/>
    <n v="7576.61"/>
    <n v="0.68"/>
    <n v="11798.66"/>
    <n v="41.69"/>
    <x v="1"/>
    <x v="1"/>
    <x v="0"/>
  </r>
  <r>
    <x v="0"/>
    <x v="0"/>
    <x v="1"/>
    <s v="AC.2E130"/>
    <s v="2E130"/>
    <x v="1"/>
    <x v="0"/>
    <x v="0"/>
    <m/>
    <n v="18179290.859999999"/>
    <n v="29374.28"/>
    <n v="6371.22"/>
    <n v="11305.08"/>
    <n v="605947.67000000004"/>
    <n v="767247.64"/>
    <n v="21474.14"/>
    <n v="136582.49"/>
    <n v="418990.89"/>
    <n v="123331.53"/>
    <n v="397.68"/>
    <n v="487027.39"/>
    <n v="683.09"/>
    <x v="1"/>
    <x v="1"/>
    <x v="0"/>
  </r>
  <r>
    <x v="0"/>
    <x v="0"/>
    <x v="1"/>
    <s v="AC.2F100"/>
    <s v="2F100"/>
    <x v="1"/>
    <x v="0"/>
    <x v="0"/>
    <m/>
    <n v="2806671.56"/>
    <n v="15718.21"/>
    <n v="3028407.3"/>
    <n v="1890484.47"/>
    <n v="503787.33"/>
    <n v="564611.38"/>
    <n v="8873.4500000000007"/>
    <n v="53547.7"/>
    <n v="301848.48"/>
    <n v="71243.72"/>
    <n v="2424.62"/>
    <n v="88320.69"/>
    <n v="274.58"/>
    <x v="1"/>
    <x v="1"/>
    <x v="0"/>
  </r>
  <r>
    <x v="0"/>
    <x v="0"/>
    <x v="1"/>
    <s v="AC.2F110"/>
    <s v="2F110"/>
    <x v="1"/>
    <x v="0"/>
    <x v="0"/>
    <m/>
    <n v="1202869.57"/>
    <n v="6422.75"/>
    <n v="1530931.65"/>
    <n v="478503.62"/>
    <n v="289974.83"/>
    <n v="238169.5"/>
    <n v="3772.9"/>
    <n v="22404.25"/>
    <n v="128680.75"/>
    <n v="29917.25"/>
    <n v="1843.02"/>
    <n v="42491.92"/>
    <n v="119.17"/>
    <x v="1"/>
    <x v="1"/>
    <x v="0"/>
  </r>
  <r>
    <x v="0"/>
    <x v="0"/>
    <x v="1"/>
    <s v="AC.2F111"/>
    <s v="2F111"/>
    <x v="1"/>
    <x v="0"/>
    <x v="0"/>
    <m/>
    <n v="323632.08"/>
    <n v="1710"/>
    <n v="403979.04"/>
    <n v="126245.01"/>
    <n v="77182.28"/>
    <n v="63614.22"/>
    <n v="1002.87"/>
    <n v="6118.14"/>
    <n v="34221.94"/>
    <n v="7956.73"/>
    <n v="486.19"/>
    <n v="11299.18"/>
    <n v="31.65"/>
    <x v="1"/>
    <x v="1"/>
    <x v="0"/>
  </r>
  <r>
    <x v="0"/>
    <x v="0"/>
    <x v="1"/>
    <s v="AC.2F112"/>
    <s v="2F112"/>
    <x v="1"/>
    <x v="0"/>
    <x v="0"/>
    <m/>
    <n v="230130.31"/>
    <n v="1225.32"/>
    <n v="295140.57"/>
    <n v="92227.56"/>
    <n v="54167.23"/>
    <n v="44860.69"/>
    <n v="724.18"/>
    <n v="3814.51"/>
    <n v="24692.45"/>
    <n v="5738.44"/>
    <n v="355.37"/>
    <n v="8155.3"/>
    <n v="22.88"/>
    <x v="1"/>
    <x v="1"/>
    <x v="0"/>
  </r>
  <r>
    <x v="0"/>
    <x v="0"/>
    <x v="1"/>
    <s v="AC.2F113"/>
    <s v="2F113"/>
    <x v="1"/>
    <x v="0"/>
    <x v="0"/>
    <m/>
    <n v="649107.18000000005"/>
    <n v="3487.43"/>
    <n v="831812.04"/>
    <n v="260031.05"/>
    <n v="158625.32"/>
    <n v="129694.59"/>
    <n v="2045.85"/>
    <n v="12471.6"/>
    <n v="69766.36"/>
    <n v="16222.08"/>
    <n v="1001.46"/>
    <n v="23037.439999999999"/>
    <n v="64.64"/>
    <x v="1"/>
    <x v="1"/>
    <x v="0"/>
  </r>
  <r>
    <x v="0"/>
    <x v="0"/>
    <x v="1"/>
    <s v="AC.2F120"/>
    <s v="2F120"/>
    <x v="1"/>
    <x v="0"/>
    <x v="0"/>
    <m/>
    <n v="1603801.99"/>
    <n v="9295.4599999999991"/>
    <n v="1497475.65"/>
    <n v="1411980.85"/>
    <n v="213812.5"/>
    <n v="326441.88"/>
    <n v="5100.55"/>
    <n v="31143.45"/>
    <n v="173167.73"/>
    <n v="41326.47"/>
    <n v="581.6"/>
    <n v="45828.77"/>
    <n v="155.41"/>
    <x v="1"/>
    <x v="1"/>
    <x v="0"/>
  </r>
  <r>
    <x v="0"/>
    <x v="0"/>
    <x v="1"/>
    <s v="AC.2G100"/>
    <s v="2G100"/>
    <x v="1"/>
    <x v="0"/>
    <x v="0"/>
    <m/>
    <n v="11520040.460000001"/>
    <n v="345914.49"/>
    <n v="30676924.920000002"/>
    <n v="8078450.6799999997"/>
    <n v="6615773.9800000004"/>
    <n v="25242335.899999999"/>
    <n v="78378.47"/>
    <n v="3271794.66"/>
    <n v="2340884.69"/>
    <n v="3570047.45"/>
    <n v="404.16"/>
    <n v="1915119.56"/>
    <n v="2404.7399999999998"/>
    <x v="1"/>
    <x v="1"/>
    <x v="0"/>
  </r>
  <r>
    <x v="0"/>
    <x v="0"/>
    <x v="1"/>
    <s v="AC.2G110"/>
    <s v="2G110"/>
    <x v="1"/>
    <x v="0"/>
    <x v="0"/>
    <m/>
    <n v="9644798.0899999999"/>
    <n v="300800.15999999997"/>
    <n v="25286502.52"/>
    <n v="7938511.1299999999"/>
    <n v="5300924.3899999997"/>
    <n v="24028907.489999998"/>
    <n v="69763.92"/>
    <n v="3178172.1"/>
    <n v="2175323.94"/>
    <n v="1785342.59"/>
    <n v="385.11"/>
    <n v="1784483.7"/>
    <n v="2150.48"/>
    <x v="1"/>
    <x v="1"/>
    <x v="0"/>
  </r>
  <r>
    <x v="0"/>
    <x v="0"/>
    <x v="1"/>
    <s v="AC.2G111"/>
    <s v="2G111"/>
    <x v="1"/>
    <x v="0"/>
    <x v="0"/>
    <m/>
    <n v="3496442.75"/>
    <n v="49114.1"/>
    <n v="3717.53"/>
    <n v="2297944.9900000002"/>
    <n v="1233508.1000000001"/>
    <n v="5161101.43"/>
    <n v="6243.75"/>
    <n v="602238.05000000005"/>
    <n v="416745.3"/>
    <n v="341463.31"/>
    <n v="358.51"/>
    <n v="426800.69"/>
    <n v="141.21"/>
    <x v="1"/>
    <x v="1"/>
    <x v="0"/>
  </r>
  <r>
    <x v="0"/>
    <x v="0"/>
    <x v="1"/>
    <s v="AC.2G112"/>
    <s v="2G112"/>
    <x v="1"/>
    <x v="0"/>
    <x v="0"/>
    <m/>
    <n v="332378.64"/>
    <n v="42489.68"/>
    <n v="343.95"/>
    <n v="2913436.88"/>
    <n v="569732.6"/>
    <n v="4128591.86"/>
    <n v="250.26"/>
    <n v="292645.89"/>
    <n v="258637.65"/>
    <n v="578060.93000000005"/>
    <n v="0.05"/>
    <n v="218001.25"/>
    <n v="6.94"/>
    <x v="1"/>
    <x v="1"/>
    <x v="0"/>
  </r>
  <r>
    <x v="0"/>
    <x v="0"/>
    <x v="1"/>
    <s v="AC.2G113"/>
    <s v="2G113"/>
    <x v="1"/>
    <x v="0"/>
    <x v="0"/>
    <m/>
    <n v="5815976.7000000002"/>
    <n v="209196.38"/>
    <n v="25282441.039999999"/>
    <n v="2727129.26"/>
    <n v="3497683.69"/>
    <n v="14739214.199999999"/>
    <n v="63269.91"/>
    <n v="2283288.16"/>
    <n v="1499940.99"/>
    <n v="865818.35"/>
    <n v="26.55"/>
    <n v="1139681.76"/>
    <n v="2002.33"/>
    <x v="1"/>
    <x v="1"/>
    <x v="0"/>
  </r>
  <r>
    <x v="0"/>
    <x v="0"/>
    <x v="1"/>
    <s v="AC.2G114"/>
    <s v="2G114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15"/>
    <s v="2G115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20"/>
    <s v="2G120"/>
    <x v="1"/>
    <x v="0"/>
    <x v="0"/>
    <m/>
    <n v="1804645.84"/>
    <n v="41889.57"/>
    <n v="3594899.68"/>
    <n v="139038.09"/>
    <n v="1281449.57"/>
    <n v="1167740.99"/>
    <n v="6579.6"/>
    <n v="81051.839999999997"/>
    <n v="133664.79"/>
    <n v="1768707.73"/>
    <n v="18.12"/>
    <n v="106810.53"/>
    <n v="196.4"/>
    <x v="1"/>
    <x v="1"/>
    <x v="0"/>
  </r>
  <r>
    <x v="0"/>
    <x v="0"/>
    <x v="1"/>
    <s v="AC.2G121"/>
    <s v="2G121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22"/>
    <s v="2G122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23"/>
    <s v="2G123"/>
    <x v="1"/>
    <x v="0"/>
    <x v="0"/>
    <m/>
    <n v="1804645.84"/>
    <n v="41889.57"/>
    <n v="3594899.68"/>
    <n v="139038.09"/>
    <n v="1281449.57"/>
    <n v="1167740.99"/>
    <n v="6579.6"/>
    <n v="81051.839999999997"/>
    <n v="133664.79"/>
    <n v="1768707.73"/>
    <n v="18.12"/>
    <n v="106810.53"/>
    <n v="196.4"/>
    <x v="1"/>
    <x v="1"/>
    <x v="0"/>
  </r>
  <r>
    <x v="0"/>
    <x v="0"/>
    <x v="1"/>
    <s v="AC.2G124"/>
    <s v="2G124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25"/>
    <s v="2G125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2G130"/>
    <s v="2G130"/>
    <x v="1"/>
    <x v="0"/>
    <x v="0"/>
    <m/>
    <n v="70596.53"/>
    <n v="3224.76"/>
    <n v="1795522.72"/>
    <n v="901.46"/>
    <n v="33400.019999999997"/>
    <n v="45687.42"/>
    <n v="2034.95"/>
    <n v="12570.72"/>
    <n v="31895.96"/>
    <n v="15997.13"/>
    <n v="0.93"/>
    <n v="23825.33"/>
    <n v="57.86"/>
    <x v="1"/>
    <x v="1"/>
    <x v="0"/>
  </r>
  <r>
    <x v="0"/>
    <x v="0"/>
    <x v="1"/>
    <s v="AC.2H100"/>
    <s v="2H100"/>
    <x v="1"/>
    <x v="0"/>
    <x v="0"/>
    <m/>
    <n v="866053.68"/>
    <n v="40753.58"/>
    <n v="3990348.82"/>
    <n v="667515.93000000005"/>
    <n v="758999.12"/>
    <n v="10468822.65"/>
    <n v="10249.52"/>
    <n v="506143.38"/>
    <n v="320479.7"/>
    <n v="172686.34"/>
    <n v="62505.29"/>
    <n v="190722.45"/>
    <n v="319.14"/>
    <x v="1"/>
    <x v="1"/>
    <x v="0"/>
  </r>
  <r>
    <x v="0"/>
    <x v="0"/>
    <x v="1"/>
    <s v="AC.2H110"/>
    <s v="2H110"/>
    <x v="1"/>
    <x v="0"/>
    <x v="0"/>
    <m/>
    <n v="733689.28"/>
    <n v="17353.39"/>
    <n v="1786169.86"/>
    <n v="25873.17"/>
    <n v="213324.57"/>
    <n v="4295301.1500000004"/>
    <n v="6332"/>
    <n v="319101.46999999997"/>
    <n v="112186.99"/>
    <n v="85297.01"/>
    <n v="62503.87"/>
    <n v="95374.39"/>
    <n v="194.96"/>
    <x v="1"/>
    <x v="1"/>
    <x v="0"/>
  </r>
  <r>
    <x v="0"/>
    <x v="0"/>
    <x v="1"/>
    <s v="AC.2H111"/>
    <s v="2H111"/>
    <x v="1"/>
    <x v="0"/>
    <x v="0"/>
    <m/>
    <n v="686039.85"/>
    <n v="16235.83"/>
    <n v="1670080.58"/>
    <n v="24192.19"/>
    <n v="199948.36"/>
    <n v="4022708.78"/>
    <n v="5921.38"/>
    <n v="301062.03000000003"/>
    <n v="104912.6"/>
    <n v="79768.95"/>
    <n v="58441.13"/>
    <n v="89188.99"/>
    <n v="182.32"/>
    <x v="1"/>
    <x v="1"/>
    <x v="0"/>
  </r>
  <r>
    <x v="0"/>
    <x v="0"/>
    <x v="1"/>
    <s v="AC.2H112"/>
    <s v="2H112"/>
    <x v="1"/>
    <x v="0"/>
    <x v="0"/>
    <m/>
    <n v="47649.43"/>
    <n v="1117.56"/>
    <n v="116089.28"/>
    <n v="1680.98"/>
    <n v="13376.21"/>
    <n v="272592.37"/>
    <n v="410.62"/>
    <n v="18039.439999999999"/>
    <n v="7274.39"/>
    <n v="5528.06"/>
    <n v="4062.74"/>
    <n v="6185.4"/>
    <n v="12.64"/>
    <x v="1"/>
    <x v="1"/>
    <x v="0"/>
  </r>
  <r>
    <x v="0"/>
    <x v="0"/>
    <x v="1"/>
    <s v="AC.2H120"/>
    <s v="2H120"/>
    <x v="1"/>
    <x v="0"/>
    <x v="0"/>
    <m/>
    <n v="19249.169999999998"/>
    <n v="3570.8"/>
    <n v="154702.64000000001"/>
    <n v="7958.24"/>
    <n v="42042.81"/>
    <n v="491796.73"/>
    <n v="448.38"/>
    <n v="2360.81"/>
    <n v="8145.11"/>
    <n v="4880.57"/>
    <n v="0.19"/>
    <n v="16135.91"/>
    <n v="13.48"/>
    <x v="1"/>
    <x v="1"/>
    <x v="0"/>
  </r>
  <r>
    <x v="0"/>
    <x v="0"/>
    <x v="1"/>
    <s v="AC.2H130"/>
    <s v="2H130"/>
    <x v="1"/>
    <x v="0"/>
    <x v="0"/>
    <m/>
    <n v="17057.96"/>
    <n v="2562.16"/>
    <n v="284786.52"/>
    <n v="114976.91"/>
    <n v="94442.02"/>
    <n v="1268821.72"/>
    <n v="1215.95"/>
    <n v="25465.81"/>
    <n v="19874.32"/>
    <n v="8009.17"/>
    <n v="0.5"/>
    <n v="37622.79"/>
    <n v="37.76"/>
    <x v="1"/>
    <x v="1"/>
    <x v="0"/>
  </r>
  <r>
    <x v="0"/>
    <x v="0"/>
    <x v="1"/>
    <s v="AC.3F100"/>
    <s v="3F100"/>
    <x v="1"/>
    <x v="0"/>
    <x v="0"/>
    <m/>
    <n v="723707.06"/>
    <n v="10141.65"/>
    <n v="1543.13"/>
    <n v="814457.32"/>
    <n v="599954.77"/>
    <n v="1848547.01"/>
    <n v="711.82"/>
    <n v="108559.76"/>
    <n v="31241.86"/>
    <n v="156397.68"/>
    <n v="19.899999999999999"/>
    <n v="26435.73"/>
    <n v="25.01"/>
    <x v="1"/>
    <x v="1"/>
    <x v="0"/>
  </r>
  <r>
    <x v="0"/>
    <x v="0"/>
    <x v="1"/>
    <s v="AC.3G100"/>
    <s v="3G100"/>
    <x v="1"/>
    <x v="0"/>
    <x v="0"/>
    <m/>
    <n v="252.9"/>
    <n v="326.54000000000002"/>
    <n v="0"/>
    <n v="638.83000000000004"/>
    <n v="201496.4"/>
    <n v="12032.39"/>
    <n v="0"/>
    <n v="204.13"/>
    <n v="17488.25"/>
    <n v="1070.03"/>
    <n v="0"/>
    <n v="0"/>
    <n v="0"/>
    <x v="1"/>
    <x v="1"/>
    <x v="0"/>
  </r>
  <r>
    <x v="0"/>
    <x v="0"/>
    <x v="1"/>
    <s v="AC.3H100"/>
    <s v="3H100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39999"/>
    <s v="39999"/>
    <x v="1"/>
    <x v="0"/>
    <x v="0"/>
    <m/>
    <n v="13692384.07"/>
    <n v="575363.74"/>
    <n v="88490650.400000006"/>
    <n v="17789355.969999999"/>
    <n v="17458037.760000002"/>
    <n v="38138375.479999997"/>
    <n v="231331"/>
    <n v="11005178.01"/>
    <n v="4391223.93"/>
    <n v="3399154.2"/>
    <n v="70319.66"/>
    <n v="2558230.0699999998"/>
    <n v="7504.93"/>
    <x v="1"/>
    <x v="1"/>
    <x v="0"/>
  </r>
  <r>
    <x v="0"/>
    <x v="0"/>
    <x v="1"/>
    <s v="AC.48888"/>
    <s v="48888"/>
    <x v="1"/>
    <x v="0"/>
    <x v="0"/>
    <m/>
    <n v="0"/>
    <n v="0"/>
    <n v="0"/>
    <n v="0"/>
    <n v="0"/>
    <n v="0"/>
    <n v="0"/>
    <n v="0"/>
    <n v="0"/>
    <n v="0"/>
    <n v="0"/>
    <n v="0"/>
    <n v="0"/>
    <x v="1"/>
    <x v="1"/>
    <x v="0"/>
  </r>
  <r>
    <x v="0"/>
    <x v="0"/>
    <x v="1"/>
    <s v="AC.49999"/>
    <s v="49999"/>
    <x v="1"/>
    <x v="0"/>
    <x v="0"/>
    <m/>
    <n v="62628632.700000003"/>
    <n v="1266800"/>
    <n v="205142854.69"/>
    <n v="31292970.309999999"/>
    <n v="29300436.149999999"/>
    <n v="91096126.019999996"/>
    <n v="469932.85"/>
    <n v="16211986.07"/>
    <n v="10823071.17"/>
    <n v="8392910.1899999995"/>
    <n v="165000"/>
    <n v="7287707.54"/>
    <n v="15000"/>
    <x v="1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n.10450" cacheId="0" applyNumberFormats="0" applyBorderFormats="0" applyFontFormats="0" applyPatternFormats="0" applyAlignmentFormats="0" applyWidthHeightFormats="1" dataCaption="Data" updatedVersion="7" showItems="0" showMultipleLabel="0" showMemberPropertyTips="0" useAutoFormatting="1" itemPrintTitles="1" showDropZones="0" indent="0" compact="0" compactData="0" gridDropZones="1" fieldListSortAscending="1">
  <location ref="B6:C7" firstHeaderRow="1" firstDataRow="1" firstDataCol="1"/>
  <pivotFields count="25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dataField="1"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rowItems count="1">
    <i/>
  </rowItems>
  <colItems count="1">
    <i/>
  </colItems>
  <dataFields count="1">
    <dataField name="Sum of VALORE" fld="8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B8"/>
  <sheetViews>
    <sheetView zoomScaleNormal="100" workbookViewId="0">
      <selection activeCell="B6" sqref="B6"/>
    </sheetView>
  </sheetViews>
  <sheetFormatPr defaultRowHeight="12.75"/>
  <cols>
    <col min="1" max="1" width="30" style="42" customWidth="1"/>
    <col min="2" max="2" width="13.42578125" style="43" bestFit="1" customWidth="1"/>
    <col min="3" max="16384" width="9.140625" style="42"/>
  </cols>
  <sheetData>
    <row r="1" spans="1:2">
      <c r="A1" s="42" t="s">
        <v>7</v>
      </c>
      <c r="B1" s="43" t="s">
        <v>8</v>
      </c>
    </row>
    <row r="2" spans="1:2">
      <c r="A2" s="42" t="s">
        <v>9</v>
      </c>
      <c r="B2" s="43" t="str" cm="1">
        <f t="array" aca="1" ref="B2" ca="1">INDIRECT(PARAMETRI!$B$1&amp;"!B2")</f>
        <v>010209</v>
      </c>
    </row>
    <row r="3" spans="1:2">
      <c r="A3" s="44" t="s">
        <v>1</v>
      </c>
      <c r="B3" s="43" cm="1">
        <f t="array" aca="1" ref="B3" ca="1">INDIRECT(PARAMETRI!$B$1&amp;"!A2")</f>
        <v>2026</v>
      </c>
    </row>
    <row r="4" spans="1:2">
      <c r="A4" s="44" t="s">
        <v>470</v>
      </c>
      <c r="B4" s="43" t="s">
        <v>388</v>
      </c>
    </row>
    <row r="5" spans="1:2">
      <c r="A5" s="44" t="s">
        <v>471</v>
      </c>
      <c r="B5" s="43" t="str" cm="1">
        <f t="array" aca="1" ref="B5" ca="1">INDIRECT(PARAMETRI!$B$1&amp;"!Y2")</f>
        <v>MODELLO_LA</v>
      </c>
    </row>
    <row r="6" spans="1:2">
      <c r="A6" s="44" t="s">
        <v>515</v>
      </c>
      <c r="B6" s="43" t="str" cm="1">
        <f t="array" aca="1" ref="B6" ca="1">INDIRECT(PARAMETRI!$B$1&amp;"!H2")</f>
        <v>P</v>
      </c>
    </row>
    <row r="7" spans="1:2">
      <c r="A7" s="44" t="s">
        <v>369</v>
      </c>
      <c r="B7" s="43" t="str" cm="1">
        <f t="array" aca="1" ref="B7" ca="1">INDIRECT(PARAMETRI!$B$1&amp;"!G2")</f>
        <v>2</v>
      </c>
    </row>
    <row r="8" spans="1:2">
      <c r="A8" s="42" t="s">
        <v>11</v>
      </c>
      <c r="B8" s="45" t="str">
        <f t="array" aca="1" ref="B8" ca="1">INDEX(INDIRECT(PARAMETRI!$B$1&amp;"!$A:$X"),MATCH(1,(INDIRECT(PARAMETRI!$B$1&amp;"!$A:$A")=B3)*(INDIRECT(PARAMETRI!$B$1&amp;"!$F:$F")="CE"),0),24)</f>
        <v>15419</v>
      </c>
    </row>
  </sheetData>
  <sheetProtection algorithmName="SHA-512" hashValue="oK9w+pfFrOHA4uqnVXoTJ5G/r36cPVAQF8YNhy6qvsbA+EGwjDmcJHhHvyW0mb6cQ16Y0ylcwlB7vaarvDlEVQ==" saltValue="FqhATXkzPXLf1FO/lTMazQ==" spinCount="100000"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22"/>
  <sheetViews>
    <sheetView tabSelected="1" topLeftCell="B1" zoomScaleNormal="100" workbookViewId="0">
      <selection activeCell="B1" sqref="B1"/>
    </sheetView>
  </sheetViews>
  <sheetFormatPr defaultColWidth="8.85546875" defaultRowHeight="12.75"/>
  <cols>
    <col min="1" max="1" width="14.28515625" style="33" bestFit="1" customWidth="1"/>
    <col min="2" max="2" width="56.7109375" style="32" customWidth="1"/>
    <col min="3" max="16" width="14.7109375" style="8" customWidth="1"/>
    <col min="17" max="25" width="8.85546875" style="8"/>
    <col min="26" max="26" width="8.85546875" style="9"/>
    <col min="27" max="28" width="8.85546875" style="9" hidden="1" customWidth="1"/>
    <col min="29" max="29" width="8.85546875" style="9" customWidth="1"/>
    <col min="30" max="34" width="8.85546875" style="9"/>
    <col min="35" max="16384" width="8.85546875" style="8"/>
  </cols>
  <sheetData>
    <row r="1" spans="1:28" ht="21" customHeight="1">
      <c r="B1" s="25"/>
    </row>
    <row r="2" spans="1:28">
      <c r="B2" s="26" t="s">
        <v>122</v>
      </c>
    </row>
    <row r="3" spans="1:28">
      <c r="A3" s="34" t="s">
        <v>357</v>
      </c>
      <c r="B3" s="27" t="s">
        <v>357</v>
      </c>
      <c r="C3" s="49" t="s">
        <v>123</v>
      </c>
      <c r="D3" s="50"/>
      <c r="E3" s="49" t="s">
        <v>124</v>
      </c>
      <c r="F3" s="50"/>
      <c r="G3" s="50"/>
      <c r="H3" s="49" t="s">
        <v>125</v>
      </c>
      <c r="I3" s="50"/>
      <c r="J3" s="50"/>
      <c r="K3" s="50"/>
      <c r="L3" s="10" t="s">
        <v>357</v>
      </c>
      <c r="M3" s="10" t="s">
        <v>357</v>
      </c>
      <c r="N3" s="10" t="s">
        <v>357</v>
      </c>
      <c r="O3" s="10" t="s">
        <v>357</v>
      </c>
      <c r="P3" s="10" t="s">
        <v>357</v>
      </c>
    </row>
    <row r="4" spans="1:28">
      <c r="A4" s="34" t="s">
        <v>357</v>
      </c>
      <c r="B4" s="27" t="s">
        <v>357</v>
      </c>
      <c r="C4" s="11" t="s">
        <v>126</v>
      </c>
      <c r="D4" s="11" t="s">
        <v>127</v>
      </c>
      <c r="E4" s="11" t="s">
        <v>128</v>
      </c>
      <c r="F4" s="11" t="s">
        <v>129</v>
      </c>
      <c r="G4" s="11" t="s">
        <v>130</v>
      </c>
      <c r="H4" s="11" t="s">
        <v>131</v>
      </c>
      <c r="I4" s="11" t="s">
        <v>132</v>
      </c>
      <c r="J4" s="11" t="s">
        <v>133</v>
      </c>
      <c r="K4" s="11" t="s">
        <v>134</v>
      </c>
      <c r="L4" s="11" t="s">
        <v>6</v>
      </c>
      <c r="M4" s="11" t="s">
        <v>135</v>
      </c>
      <c r="N4" s="11" t="s">
        <v>10</v>
      </c>
      <c r="O4" s="11" t="s">
        <v>136</v>
      </c>
      <c r="P4" s="11" t="s">
        <v>137</v>
      </c>
    </row>
    <row r="5" spans="1:28">
      <c r="A5" s="34" t="s">
        <v>357</v>
      </c>
      <c r="B5" s="27" t="s">
        <v>357</v>
      </c>
      <c r="C5" s="12" t="s">
        <v>138</v>
      </c>
      <c r="D5" s="12" t="s">
        <v>139</v>
      </c>
      <c r="E5" s="12" t="s">
        <v>140</v>
      </c>
      <c r="F5" s="12" t="s">
        <v>141</v>
      </c>
      <c r="G5" s="12" t="s">
        <v>142</v>
      </c>
      <c r="H5" s="12" t="s">
        <v>143</v>
      </c>
      <c r="I5" s="12" t="s">
        <v>144</v>
      </c>
      <c r="J5" s="12" t="s">
        <v>145</v>
      </c>
      <c r="K5" s="12" t="s">
        <v>146</v>
      </c>
      <c r="L5" s="12" t="s">
        <v>147</v>
      </c>
      <c r="M5" s="12" t="s">
        <v>148</v>
      </c>
      <c r="N5" s="12" t="s">
        <v>524</v>
      </c>
      <c r="O5" s="12" t="s">
        <v>149</v>
      </c>
      <c r="P5" s="12" t="s">
        <v>150</v>
      </c>
    </row>
    <row r="6" spans="1:28">
      <c r="A6" s="35" t="s">
        <v>151</v>
      </c>
      <c r="B6" s="27" t="s">
        <v>152</v>
      </c>
      <c r="C6" s="13" t="s">
        <v>357</v>
      </c>
      <c r="D6" s="13" t="s">
        <v>357</v>
      </c>
      <c r="E6" s="12" t="s">
        <v>153</v>
      </c>
      <c r="F6" s="12" t="s">
        <v>154</v>
      </c>
      <c r="G6" s="12" t="s">
        <v>155</v>
      </c>
      <c r="H6" s="14" t="s">
        <v>357</v>
      </c>
      <c r="I6" s="13" t="s">
        <v>357</v>
      </c>
      <c r="J6" s="13" t="s">
        <v>357</v>
      </c>
      <c r="K6" s="13" t="s">
        <v>357</v>
      </c>
      <c r="L6" s="13" t="s">
        <v>357</v>
      </c>
      <c r="M6" s="12" t="s">
        <v>156</v>
      </c>
      <c r="N6" s="12" t="s">
        <v>157</v>
      </c>
      <c r="O6" s="13" t="s">
        <v>357</v>
      </c>
      <c r="P6" s="12" t="s">
        <v>158</v>
      </c>
    </row>
    <row r="7" spans="1:28" ht="20.25" customHeight="1">
      <c r="A7" s="35" t="s">
        <v>159</v>
      </c>
      <c r="B7" s="27" t="s">
        <v>160</v>
      </c>
      <c r="C7" s="15">
        <f t="shared" ref="C7:O7" ca="1" si="0">C9+C8</f>
        <v>1508620.89</v>
      </c>
      <c r="D7" s="15">
        <f t="shared" ca="1" si="0"/>
        <v>12354.91</v>
      </c>
      <c r="E7" s="15">
        <f t="shared" si="0"/>
        <v>1984.53</v>
      </c>
      <c r="F7" s="15">
        <f t="shared" ca="1" si="0"/>
        <v>74251.23</v>
      </c>
      <c r="G7" s="15">
        <f t="shared" ca="1" si="0"/>
        <v>289275.69</v>
      </c>
      <c r="H7" s="15">
        <f t="shared" ca="1" si="0"/>
        <v>2403834.98</v>
      </c>
      <c r="I7" s="15">
        <f t="shared" ca="1" si="0"/>
        <v>4242.2700000000004</v>
      </c>
      <c r="J7" s="15">
        <f t="shared" ca="1" si="0"/>
        <v>103505.8</v>
      </c>
      <c r="K7" s="15">
        <f t="shared" ca="1" si="0"/>
        <v>414159.63</v>
      </c>
      <c r="L7" s="15">
        <f t="shared" ca="1" si="0"/>
        <v>62621.32</v>
      </c>
      <c r="M7" s="15">
        <f t="shared" ca="1" si="0"/>
        <v>1.56</v>
      </c>
      <c r="N7" s="15">
        <f t="shared" ref="N7" ca="1" si="1">N9+N8</f>
        <v>86623.91</v>
      </c>
      <c r="O7" s="15">
        <f t="shared" ca="1" si="0"/>
        <v>125.45</v>
      </c>
      <c r="P7" s="15">
        <f t="shared" ref="P7:P24" ca="1" si="2">C7+D7+E7+F7+G7+H7+I7+J7+K7+L7+M7+N7+O7</f>
        <v>4961602.17</v>
      </c>
      <c r="AA7" s="9" t="s">
        <v>159</v>
      </c>
    </row>
    <row r="8" spans="1:28">
      <c r="A8" s="36" t="s">
        <v>161</v>
      </c>
      <c r="B8" s="28" t="s">
        <v>162</v>
      </c>
      <c r="C8" s="23">
        <f ca="1">VALUE(IFERROR(VLOOKUP("1A110",INDIRECT(PARAMETRI!$B$1&amp;"!$E:$J"),6,FALSE),0))</f>
        <v>1500744.2</v>
      </c>
      <c r="D8" s="23">
        <f ca="1">VALUE(IFERROR(VLOOKUP("1A110",INDIRECT(PARAMETRI!$B$1&amp;"!$E:$K"),7,FALSE),0))</f>
        <v>12222.27</v>
      </c>
      <c r="E8" s="23">
        <v>1961.97</v>
      </c>
      <c r="F8" s="23">
        <f ca="1">VALUE(IFERROR(VLOOKUP("1A110",INDIRECT(PARAMETRI!$B$1&amp;"!$E:$M"),9,FALSE),0))</f>
        <v>73644.3</v>
      </c>
      <c r="G8" s="23">
        <f ca="1">VALUE(IFERROR(VLOOKUP("1A110",INDIRECT(PARAMETRI!$B$1&amp;"!$E:$N"),10,FALSE),0))</f>
        <v>285433.59000000003</v>
      </c>
      <c r="H8" s="23">
        <f ca="1">VALUE(IFERROR(VLOOKUP("1A110",INDIRECT(PARAMETRI!$B$1&amp;"!$E:$O"),11,FALSE),0))</f>
        <v>2389797.02</v>
      </c>
      <c r="I8" s="23">
        <f ca="1">VALUE(IFERROR(VLOOKUP("1A110",INDIRECT(PARAMETRI!$B$1&amp;"!$E:$P"),12,FALSE),0))</f>
        <v>4175.99</v>
      </c>
      <c r="J8" s="23">
        <f ca="1">VALUE(IFERROR(VLOOKUP("1A110",INDIRECT(PARAMETRI!$B$1&amp;"!$E:$Q"),13,FALSE),0))</f>
        <v>61984.61</v>
      </c>
      <c r="K8" s="23">
        <f ca="1">VALUE(IFERROR(VLOOKUP("1A110",INDIRECT(PARAMETRI!$B$1&amp;"!$E:$R"),14,FALSE),0))</f>
        <v>407623.99</v>
      </c>
      <c r="L8" s="23">
        <f ca="1">VALUE(IFERROR(VLOOKUP("1A110",INDIRECT(PARAMETRI!$B$1&amp;"!$E:$S"),15,FALSE),0))</f>
        <v>61332.23</v>
      </c>
      <c r="M8" s="23">
        <f ca="1">VALUE(IFERROR(VLOOKUP("1A110",INDIRECT(PARAMETRI!$B$1&amp;"!$E:$T"),16,FALSE),0))</f>
        <v>1.53</v>
      </c>
      <c r="N8" s="23">
        <f ca="1">VALUE(IFERROR(VLOOKUP("1A110",INDIRECT(PARAMETRI!$B$1&amp;"!$E:$U"),17,FALSE),0))</f>
        <v>85033.74</v>
      </c>
      <c r="O8" s="23">
        <f ca="1">VALUE(IFERROR(VLOOKUP("1A110",INDIRECT(PARAMETRI!$B$1&amp;"!$E:$V"),18,FALSE),0))</f>
        <v>123.39</v>
      </c>
      <c r="P8" s="15">
        <f t="shared" ca="1" si="2"/>
        <v>4884078.83</v>
      </c>
      <c r="AA8" s="9" t="s">
        <v>121</v>
      </c>
      <c r="AB8" s="9" t="s">
        <v>514</v>
      </c>
    </row>
    <row r="9" spans="1:28">
      <c r="A9" s="36" t="s">
        <v>163</v>
      </c>
      <c r="B9" s="28" t="s">
        <v>164</v>
      </c>
      <c r="C9" s="23">
        <f ca="1">VALUE(IFERROR(VLOOKUP("1A120",INDIRECT(PARAMETRI!$B$1&amp;"!$E:$J"),6,FALSE),0))</f>
        <v>7876.69</v>
      </c>
      <c r="D9" s="23">
        <f ca="1">VALUE(IFERROR(VLOOKUP("1A120",INDIRECT(PARAMETRI!$B$1&amp;"!$E:$K"),7,FALSE),0))</f>
        <v>132.63999999999999</v>
      </c>
      <c r="E9" s="23">
        <v>22.56</v>
      </c>
      <c r="F9" s="23">
        <f ca="1">VALUE(IFERROR(VLOOKUP("1A120",INDIRECT(PARAMETRI!$B$1&amp;"!$E:$M"),9,FALSE),0))</f>
        <v>606.92999999999995</v>
      </c>
      <c r="G9" s="23">
        <f ca="1">VALUE(IFERROR(VLOOKUP("1A120",INDIRECT(PARAMETRI!$B$1&amp;"!$E:$N"),10,FALSE),0))</f>
        <v>3842.1</v>
      </c>
      <c r="H9" s="23">
        <f ca="1">VALUE(IFERROR(VLOOKUP("1A120",INDIRECT(PARAMETRI!$B$1&amp;"!$E:$O"),11,FALSE),0))</f>
        <v>14037.96</v>
      </c>
      <c r="I9" s="23">
        <f ca="1">VALUE(IFERROR(VLOOKUP("1A120",INDIRECT(PARAMETRI!$B$1&amp;"!$E:$P"),12,FALSE),0))</f>
        <v>66.28</v>
      </c>
      <c r="J9" s="23">
        <f ca="1">VALUE(IFERROR(VLOOKUP("1A120",INDIRECT(PARAMETRI!$B$1&amp;"!$E:$Q"),13,FALSE),0))</f>
        <v>41521.19</v>
      </c>
      <c r="K9" s="23">
        <f ca="1">VALUE(IFERROR(VLOOKUP("1A120",INDIRECT(PARAMETRI!$B$1&amp;"!$E:$R"),14,FALSE),0))</f>
        <v>6535.64</v>
      </c>
      <c r="L9" s="23">
        <f ca="1">VALUE(IFERROR(VLOOKUP("1A120",INDIRECT(PARAMETRI!$B$1&amp;"!$E:$S"),15,FALSE),0))</f>
        <v>1289.0899999999999</v>
      </c>
      <c r="M9" s="23">
        <f ca="1">VALUE(IFERROR(VLOOKUP("1A120",INDIRECT(PARAMETRI!$B$1&amp;"!$E:$T"),16,FALSE),0))</f>
        <v>0.03</v>
      </c>
      <c r="N9" s="23">
        <f ca="1">VALUE(IFERROR(VLOOKUP("1A120",INDIRECT(PARAMETRI!$B$1&amp;"!$E:$U"),17,FALSE),0))</f>
        <v>1590.17</v>
      </c>
      <c r="O9" s="23">
        <f ca="1">VALUE(IFERROR(VLOOKUP("1A120",INDIRECT(PARAMETRI!$B$1&amp;"!$E:$V"),18,FALSE),0))</f>
        <v>2.06</v>
      </c>
      <c r="P9" s="15">
        <f t="shared" ca="1" si="2"/>
        <v>77523.34</v>
      </c>
      <c r="AA9" s="9" t="s">
        <v>39</v>
      </c>
      <c r="AB9" s="9" t="s">
        <v>514</v>
      </c>
    </row>
    <row r="10" spans="1:28">
      <c r="A10" s="36" t="s">
        <v>40</v>
      </c>
      <c r="B10" s="28" t="s">
        <v>165</v>
      </c>
      <c r="C10" s="23">
        <f ca="1">VALUE(IFERROR(VLOOKUP("1B100",INDIRECT(PARAMETRI!$B$1&amp;"!$E:$J"),6,FALSE),0))</f>
        <v>47938.25</v>
      </c>
      <c r="D10" s="23">
        <f ca="1">VALUE(IFERROR(VLOOKUP("1B100",INDIRECT(PARAMETRI!$B$1&amp;"!$E:$K"),7,FALSE),0))</f>
        <v>389.53</v>
      </c>
      <c r="E10" s="23">
        <v>55.26</v>
      </c>
      <c r="F10" s="23">
        <f ca="1">VALUE(IFERROR(VLOOKUP("1B100",INDIRECT(PARAMETRI!$B$1&amp;"!$E:$M"),9,FALSE),0))</f>
        <v>2353.4499999999998</v>
      </c>
      <c r="G10" s="23">
        <f ca="1">VALUE(IFERROR(VLOOKUP("1B100",INDIRECT(PARAMETRI!$B$1&amp;"!$E:$N"),10,FALSE),0))</f>
        <v>9079.92</v>
      </c>
      <c r="H10" s="23">
        <f ca="1">VALUE(IFERROR(VLOOKUP("1B100",INDIRECT(PARAMETRI!$B$1&amp;"!$E:$O"),11,FALSE),0))</f>
        <v>76364.52</v>
      </c>
      <c r="I10" s="23">
        <f ca="1">VALUE(IFERROR(VLOOKUP("1B100",INDIRECT(PARAMETRI!$B$1&amp;"!$E:$P"),12,FALSE),0))</f>
        <v>132.82</v>
      </c>
      <c r="J10" s="23">
        <f ca="1">VALUE(IFERROR(VLOOKUP("1B100",INDIRECT(PARAMETRI!$B$1&amp;"!$E:$Q"),13,FALSE),0))</f>
        <v>1977.66</v>
      </c>
      <c r="K10" s="23">
        <f ca="1">VALUE(IFERROR(VLOOKUP("1B100",INDIRECT(PARAMETRI!$B$1&amp;"!$E:$R"),14,FALSE),0))</f>
        <v>12962.9</v>
      </c>
      <c r="L10" s="23">
        <f ca="1">VALUE(IFERROR(VLOOKUP("1B100",INDIRECT(PARAMETRI!$B$1&amp;"!$E:$S"),15,FALSE),0))</f>
        <v>1664.23</v>
      </c>
      <c r="M10" s="23">
        <f ca="1">VALUE(IFERROR(VLOOKUP("1B100",INDIRECT(PARAMETRI!$B$1&amp;"!$E:$T"),16,FALSE),0))</f>
        <v>0.05</v>
      </c>
      <c r="N10" s="23">
        <f ca="1">VALUE(IFERROR(VLOOKUP("1B100",INDIRECT(PARAMETRI!$B$1&amp;"!$E:$U"),17,FALSE),0))</f>
        <v>2676.23</v>
      </c>
      <c r="O10" s="23">
        <f ca="1">VALUE(IFERROR(VLOOKUP("1B100",INDIRECT(PARAMETRI!$B$1&amp;"!$E:$V"),18,FALSE),0))</f>
        <v>3.92</v>
      </c>
      <c r="P10" s="15">
        <f t="shared" ca="1" si="2"/>
        <v>155598.74</v>
      </c>
      <c r="AA10" s="9" t="s">
        <v>40</v>
      </c>
      <c r="AB10" s="9" t="s">
        <v>514</v>
      </c>
    </row>
    <row r="11" spans="1:28">
      <c r="A11" s="36" t="s">
        <v>41</v>
      </c>
      <c r="B11" s="28" t="s">
        <v>166</v>
      </c>
      <c r="C11" s="23">
        <f ca="1">VALUE(IFERROR(VLOOKUP("1C100",INDIRECT(PARAMETRI!$B$1&amp;"!$E:$J"),6,FALSE),0))</f>
        <v>62031.07</v>
      </c>
      <c r="D11" s="23">
        <f ca="1">VALUE(IFERROR(VLOOKUP("1C100",INDIRECT(PARAMETRI!$B$1&amp;"!$E:$K"),7,FALSE),0))</f>
        <v>8332.76</v>
      </c>
      <c r="E11" s="23">
        <v>819.68</v>
      </c>
      <c r="F11" s="23">
        <f ca="1">VALUE(IFERROR(VLOOKUP("1C100",INDIRECT(PARAMETRI!$B$1&amp;"!$E:$M"),9,FALSE),0))</f>
        <v>319786.63</v>
      </c>
      <c r="G11" s="23">
        <f ca="1">VALUE(IFERROR(VLOOKUP("1C100",INDIRECT(PARAMETRI!$B$1&amp;"!$E:$N"),10,FALSE),0))</f>
        <v>148183.29</v>
      </c>
      <c r="H11" s="23">
        <f ca="1">VALUE(IFERROR(VLOOKUP("1C100",INDIRECT(PARAMETRI!$B$1&amp;"!$E:$O"),11,FALSE),0))</f>
        <v>812921.32</v>
      </c>
      <c r="I11" s="23">
        <f ca="1">VALUE(IFERROR(VLOOKUP("1C100",INDIRECT(PARAMETRI!$B$1&amp;"!$E:$P"),12,FALSE),0))</f>
        <v>1264.49</v>
      </c>
      <c r="J11" s="23">
        <f ca="1">VALUE(IFERROR(VLOOKUP("1C100",INDIRECT(PARAMETRI!$B$1&amp;"!$E:$Q"),13,FALSE),0))</f>
        <v>68432.08</v>
      </c>
      <c r="K11" s="23">
        <f ca="1">VALUE(IFERROR(VLOOKUP("1C100",INDIRECT(PARAMETRI!$B$1&amp;"!$E:$R"),14,FALSE),0))</f>
        <v>141410.9</v>
      </c>
      <c r="L11" s="23">
        <f ca="1">VALUE(IFERROR(VLOOKUP("1C100",INDIRECT(PARAMETRI!$B$1&amp;"!$E:$S"),15,FALSE),0))</f>
        <v>25490.639999999999</v>
      </c>
      <c r="M11" s="23">
        <f ca="1">VALUE(IFERROR(VLOOKUP("1C100",INDIRECT(PARAMETRI!$B$1&amp;"!$E:$T"),16,FALSE),0))</f>
        <v>0.38</v>
      </c>
      <c r="N11" s="23">
        <f ca="1">VALUE(IFERROR(VLOOKUP("1C100",INDIRECT(PARAMETRI!$B$1&amp;"!$E:$U"),17,FALSE),0))</f>
        <v>29753.45</v>
      </c>
      <c r="O11" s="23">
        <f ca="1">VALUE(IFERROR(VLOOKUP("1C100",INDIRECT(PARAMETRI!$B$1&amp;"!$E:$V"),18,FALSE),0))</f>
        <v>30.61</v>
      </c>
      <c r="P11" s="15">
        <f t="shared" ca="1" si="2"/>
        <v>1618457.3</v>
      </c>
      <c r="AA11" s="9" t="s">
        <v>41</v>
      </c>
      <c r="AB11" s="9" t="s">
        <v>514</v>
      </c>
    </row>
    <row r="12" spans="1:28">
      <c r="A12" s="36" t="s">
        <v>42</v>
      </c>
      <c r="B12" s="28" t="s">
        <v>167</v>
      </c>
      <c r="C12" s="23">
        <f ca="1">VALUE(IFERROR(VLOOKUP("1D100",INDIRECT(PARAMETRI!$B$1&amp;"!$E:$J"),6,FALSE),0))</f>
        <v>72977.94</v>
      </c>
      <c r="D12" s="23">
        <f ca="1">VALUE(IFERROR(VLOOKUP("1D100",INDIRECT(PARAMETRI!$B$1&amp;"!$E:$K"),7,FALSE),0))</f>
        <v>9729.76</v>
      </c>
      <c r="E12" s="23">
        <v>626.96</v>
      </c>
      <c r="F12" s="23">
        <f ca="1">VALUE(IFERROR(VLOOKUP("1D100",INDIRECT(PARAMETRI!$B$1&amp;"!$E:$M"),9,FALSE),0))</f>
        <v>5156.16</v>
      </c>
      <c r="G12" s="23">
        <f ca="1">VALUE(IFERROR(VLOOKUP("1D100",INDIRECT(PARAMETRI!$B$1&amp;"!$E:$N"),10,FALSE),0))</f>
        <v>230771.29</v>
      </c>
      <c r="H12" s="23">
        <f ca="1">VALUE(IFERROR(VLOOKUP("1D100",INDIRECT(PARAMETRI!$B$1&amp;"!$E:$O"),11,FALSE),0))</f>
        <v>1893489.23</v>
      </c>
      <c r="I12" s="23">
        <f ca="1">VALUE(IFERROR(VLOOKUP("1D100",INDIRECT(PARAMETRI!$B$1&amp;"!$E:$P"),12,FALSE),0))</f>
        <v>1882.69</v>
      </c>
      <c r="J12" s="23">
        <f ca="1">VALUE(IFERROR(VLOOKUP("1D100",INDIRECT(PARAMETRI!$B$1&amp;"!$E:$Q"),13,FALSE),0))</f>
        <v>9741.76</v>
      </c>
      <c r="K12" s="23">
        <f ca="1">VALUE(IFERROR(VLOOKUP("1D100",INDIRECT(PARAMETRI!$B$1&amp;"!$E:$R"),14,FALSE),0))</f>
        <v>235263.06</v>
      </c>
      <c r="L12" s="23">
        <f ca="1">VALUE(IFERROR(VLOOKUP("1D100",INDIRECT(PARAMETRI!$B$1&amp;"!$E:$S"),15,FALSE),0))</f>
        <v>28499.83</v>
      </c>
      <c r="M12" s="23">
        <f ca="1">VALUE(IFERROR(VLOOKUP("1D100",INDIRECT(PARAMETRI!$B$1&amp;"!$E:$T"),16,FALSE),0))</f>
        <v>0.78</v>
      </c>
      <c r="N12" s="23">
        <f ca="1">VALUE(IFERROR(VLOOKUP("1D100",INDIRECT(PARAMETRI!$B$1&amp;"!$E:$U"),17,FALSE),0))</f>
        <v>26658.85</v>
      </c>
      <c r="O12" s="23">
        <f ca="1">VALUE(IFERROR(VLOOKUP("1D100",INDIRECT(PARAMETRI!$B$1&amp;"!$E:$V"),18,FALSE),0))</f>
        <v>56.59</v>
      </c>
      <c r="P12" s="15">
        <f t="shared" ca="1" si="2"/>
        <v>2514854.9</v>
      </c>
      <c r="AA12" s="9" t="s">
        <v>42</v>
      </c>
      <c r="AB12" s="9" t="s">
        <v>514</v>
      </c>
    </row>
    <row r="13" spans="1:28">
      <c r="A13" s="36" t="s">
        <v>43</v>
      </c>
      <c r="B13" s="28" t="s">
        <v>168</v>
      </c>
      <c r="C13" s="23">
        <f ca="1">VALUE(IFERROR(VLOOKUP("1E100",INDIRECT(PARAMETRI!$B$1&amp;"!$E:$J"),6,FALSE),0))</f>
        <v>36063.78</v>
      </c>
      <c r="D13" s="23">
        <f ca="1">VALUE(IFERROR(VLOOKUP("1E100",INDIRECT(PARAMETRI!$B$1&amp;"!$E:$K"),7,FALSE),0))</f>
        <v>13813.63</v>
      </c>
      <c r="E13" s="23">
        <v>566.38</v>
      </c>
      <c r="F13" s="23">
        <f ca="1">VALUE(IFERROR(VLOOKUP("1E100",INDIRECT(PARAMETRI!$B$1&amp;"!$E:$M"),9,FALSE),0))</f>
        <v>6556.27</v>
      </c>
      <c r="G13" s="23">
        <f ca="1">VALUE(IFERROR(VLOOKUP("1E100",INDIRECT(PARAMETRI!$B$1&amp;"!$E:$N"),10,FALSE),0))</f>
        <v>199873.43</v>
      </c>
      <c r="H13" s="23">
        <f ca="1">VALUE(IFERROR(VLOOKUP("1E100",INDIRECT(PARAMETRI!$B$1&amp;"!$E:$O"),11,FALSE),0))</f>
        <v>2004408.24</v>
      </c>
      <c r="I13" s="23">
        <f ca="1">VALUE(IFERROR(VLOOKUP("1E100",INDIRECT(PARAMETRI!$B$1&amp;"!$E:$P"),12,FALSE),0))</f>
        <v>1826.82</v>
      </c>
      <c r="J13" s="23">
        <f ca="1">VALUE(IFERROR(VLOOKUP("1E100",INDIRECT(PARAMETRI!$B$1&amp;"!$E:$Q"),13,FALSE),0))</f>
        <v>9437.24</v>
      </c>
      <c r="K13" s="23">
        <f ca="1">VALUE(IFERROR(VLOOKUP("1E100",INDIRECT(PARAMETRI!$B$1&amp;"!$E:$R"),14,FALSE),0))</f>
        <v>114924.06</v>
      </c>
      <c r="L13" s="23">
        <f ca="1">VALUE(IFERROR(VLOOKUP("1E100",INDIRECT(PARAMETRI!$B$1&amp;"!$E:$S"),15,FALSE),0))</f>
        <v>45021.94</v>
      </c>
      <c r="M13" s="23">
        <f ca="1">VALUE(IFERROR(VLOOKUP("1E100",INDIRECT(PARAMETRI!$B$1&amp;"!$E:$T"),16,FALSE),0))</f>
        <v>0.78</v>
      </c>
      <c r="N13" s="23">
        <f ca="1">VALUE(IFERROR(VLOOKUP("1E100",INDIRECT(PARAMETRI!$B$1&amp;"!$E:$U"),17,FALSE),0))</f>
        <v>27511.66</v>
      </c>
      <c r="O13" s="23">
        <f ca="1">VALUE(IFERROR(VLOOKUP("1E100",INDIRECT(PARAMETRI!$B$1&amp;"!$E:$V"),18,FALSE),0))</f>
        <v>57.24</v>
      </c>
      <c r="P13" s="15">
        <f t="shared" ca="1" si="2"/>
        <v>2460061.4700000002</v>
      </c>
      <c r="AA13" s="9" t="s">
        <v>43</v>
      </c>
      <c r="AB13" s="9" t="s">
        <v>514</v>
      </c>
    </row>
    <row r="14" spans="1:28" ht="21">
      <c r="A14" s="35" t="s">
        <v>169</v>
      </c>
      <c r="B14" s="27" t="s">
        <v>170</v>
      </c>
      <c r="C14" s="15">
        <f t="shared" ref="C14:E14" ca="1" si="3">C15+C19</f>
        <v>41182.550000000003</v>
      </c>
      <c r="D14" s="15">
        <f t="shared" ca="1" si="3"/>
        <v>5853.82</v>
      </c>
      <c r="E14" s="15">
        <f t="shared" si="3"/>
        <v>233161.60000000001</v>
      </c>
      <c r="F14" s="15">
        <f t="shared" ref="F14:G14" ca="1" si="4">F15+F19</f>
        <v>41940.61</v>
      </c>
      <c r="G14" s="15">
        <f t="shared" ca="1" si="4"/>
        <v>29788.93</v>
      </c>
      <c r="H14" s="15">
        <f t="shared" ref="H14:I14" ca="1" si="5">H15+H19</f>
        <v>544905.18999999994</v>
      </c>
      <c r="I14" s="15">
        <f t="shared" ca="1" si="5"/>
        <v>809.87</v>
      </c>
      <c r="J14" s="15">
        <f t="shared" ref="J14:O14" ca="1" si="6">J15+J19</f>
        <v>6728.91</v>
      </c>
      <c r="K14" s="15">
        <f t="shared" ca="1" si="6"/>
        <v>27321.119999999999</v>
      </c>
      <c r="L14" s="15">
        <f t="shared" ca="1" si="6"/>
        <v>10209.120000000001</v>
      </c>
      <c r="M14" s="15">
        <f t="shared" ca="1" si="6"/>
        <v>0.3</v>
      </c>
      <c r="N14" s="15">
        <f t="shared" ref="N14" ca="1" si="7">N15+N19</f>
        <v>39329.01</v>
      </c>
      <c r="O14" s="15">
        <f t="shared" ca="1" si="6"/>
        <v>22.04</v>
      </c>
      <c r="P14" s="15">
        <f t="shared" ca="1" si="2"/>
        <v>981253.07</v>
      </c>
      <c r="AA14" s="9" t="s">
        <v>169</v>
      </c>
    </row>
    <row r="15" spans="1:28">
      <c r="A15" s="35" t="s">
        <v>171</v>
      </c>
      <c r="B15" s="27" t="s">
        <v>172</v>
      </c>
      <c r="C15" s="15">
        <f t="shared" ref="C15:E15" ca="1" si="8">C18+C17+C16</f>
        <v>37380.239999999998</v>
      </c>
      <c r="D15" s="15">
        <f t="shared" ca="1" si="8"/>
        <v>5641.42</v>
      </c>
      <c r="E15" s="15">
        <f t="shared" si="8"/>
        <v>231698</v>
      </c>
      <c r="F15" s="15">
        <f t="shared" ref="F15:G15" ca="1" si="9">F18+F17+F16</f>
        <v>41178.5</v>
      </c>
      <c r="G15" s="15">
        <f t="shared" ca="1" si="9"/>
        <v>24632.799999999999</v>
      </c>
      <c r="H15" s="15">
        <f t="shared" ref="H15:I15" ca="1" si="10">H18+H17+H16</f>
        <v>395713.31</v>
      </c>
      <c r="I15" s="15">
        <f t="shared" ca="1" si="10"/>
        <v>690.89</v>
      </c>
      <c r="J15" s="15">
        <f t="shared" ref="J15:O15" ca="1" si="11">J18+J17+J16</f>
        <v>6101.88</v>
      </c>
      <c r="K15" s="15">
        <f t="shared" ca="1" si="11"/>
        <v>24998.57</v>
      </c>
      <c r="L15" s="15">
        <f t="shared" ca="1" si="11"/>
        <v>9275.32</v>
      </c>
      <c r="M15" s="15">
        <f t="shared" ca="1" si="11"/>
        <v>0.25</v>
      </c>
      <c r="N15" s="15">
        <f t="shared" ref="N15" ca="1" si="12">N18+N17+N16</f>
        <v>37399.06</v>
      </c>
      <c r="O15" s="15">
        <f t="shared" ca="1" si="11"/>
        <v>18.38</v>
      </c>
      <c r="P15" s="15">
        <f t="shared" ca="1" si="2"/>
        <v>814728.62</v>
      </c>
      <c r="AA15" s="9" t="s">
        <v>475</v>
      </c>
    </row>
    <row r="16" spans="1:28">
      <c r="A16" s="37" t="s">
        <v>173</v>
      </c>
      <c r="B16" s="28" t="s">
        <v>174</v>
      </c>
      <c r="C16" s="23">
        <f ca="1">VALUE(IFERROR(VLOOKUP("1F111",INDIRECT(PARAMETRI!$B$1&amp;"!$E:$J"),6,FALSE),0))</f>
        <v>10510.53</v>
      </c>
      <c r="D16" s="23">
        <f ca="1">VALUE(IFERROR(VLOOKUP("1F111",INDIRECT(PARAMETRI!$B$1&amp;"!$E:$K"),7,FALSE),0))</f>
        <v>579.65</v>
      </c>
      <c r="E16" s="23">
        <v>30229.48</v>
      </c>
      <c r="F16" s="23">
        <f ca="1">VALUE(IFERROR(VLOOKUP("1F111",INDIRECT(PARAMETRI!$B$1&amp;"!$E:$M"),9,FALSE),0))</f>
        <v>30705.57</v>
      </c>
      <c r="G16" s="23">
        <f ca="1">VALUE(IFERROR(VLOOKUP("1F111",INDIRECT(PARAMETRI!$B$1&amp;"!$E:$N"),10,FALSE),0))</f>
        <v>3851.82</v>
      </c>
      <c r="H16" s="23">
        <f ca="1">VALUE(IFERROR(VLOOKUP("1F111",INDIRECT(PARAMETRI!$B$1&amp;"!$E:$O"),11,FALSE),0))</f>
        <v>4837.29</v>
      </c>
      <c r="I16" s="23">
        <f ca="1">VALUE(IFERROR(VLOOKUP("1F111",INDIRECT(PARAMETRI!$B$1&amp;"!$E:$P"),12,FALSE),0))</f>
        <v>77.349999999999994</v>
      </c>
      <c r="J16" s="23">
        <f ca="1">VALUE(IFERROR(VLOOKUP("1F111",INDIRECT(PARAMETRI!$B$1&amp;"!$E:$Q"),13,FALSE),0))</f>
        <v>450.13</v>
      </c>
      <c r="K16" s="23">
        <f ca="1">VALUE(IFERROR(VLOOKUP("1F111",INDIRECT(PARAMETRI!$B$1&amp;"!$E:$R"),14,FALSE),0))</f>
        <v>5836.5</v>
      </c>
      <c r="L16" s="23">
        <f ca="1">VALUE(IFERROR(VLOOKUP("1F111",INDIRECT(PARAMETRI!$B$1&amp;"!$E:$S"),15,FALSE),0))</f>
        <v>1508.74</v>
      </c>
      <c r="M16" s="23">
        <f ca="1">VALUE(IFERROR(VLOOKUP("1F111",INDIRECT(PARAMETRI!$B$1&amp;"!$E:$T"),16,FALSE),0))</f>
        <v>0</v>
      </c>
      <c r="N16" s="23">
        <f ca="1">VALUE(IFERROR(VLOOKUP("1F111",INDIRECT(PARAMETRI!$B$1&amp;"!$E:$U"),17,FALSE),0))</f>
        <v>3848.98</v>
      </c>
      <c r="O16" s="23">
        <f ca="1">VALUE(IFERROR(VLOOKUP("1F111",INDIRECT(PARAMETRI!$B$1&amp;"!$E:$V"),18,FALSE),0))</f>
        <v>0</v>
      </c>
      <c r="P16" s="15">
        <f t="shared" ca="1" si="2"/>
        <v>92436.04</v>
      </c>
      <c r="AA16" s="9" t="s">
        <v>44</v>
      </c>
      <c r="AB16" s="9" t="s">
        <v>514</v>
      </c>
    </row>
    <row r="17" spans="1:28">
      <c r="A17" s="37" t="s">
        <v>175</v>
      </c>
      <c r="B17" s="28" t="s">
        <v>176</v>
      </c>
      <c r="C17" s="23">
        <f ca="1">VALUE(IFERROR(VLOOKUP("1F112",INDIRECT(PARAMETRI!$B$1&amp;"!$E:$J"),6,FALSE),0))</f>
        <v>24811.84</v>
      </c>
      <c r="D17" s="23">
        <f ca="1">VALUE(IFERROR(VLOOKUP("1F112",INDIRECT(PARAMETRI!$B$1&amp;"!$E:$K"),7,FALSE),0))</f>
        <v>4700.8900000000003</v>
      </c>
      <c r="E17" s="23">
        <v>201425.22</v>
      </c>
      <c r="F17" s="23">
        <f ca="1">VALUE(IFERROR(VLOOKUP("1F112",INDIRECT(PARAMETRI!$B$1&amp;"!$E:$M"),9,FALSE),0))</f>
        <v>9911.91</v>
      </c>
      <c r="G17" s="23">
        <f ca="1">VALUE(IFERROR(VLOOKUP("1F112",INDIRECT(PARAMETRI!$B$1&amp;"!$E:$N"),10,FALSE),0))</f>
        <v>17562.38</v>
      </c>
      <c r="H17" s="23">
        <f ca="1">VALUE(IFERROR(VLOOKUP("1F112",INDIRECT(PARAMETRI!$B$1&amp;"!$E:$O"),11,FALSE),0))</f>
        <v>382486.39</v>
      </c>
      <c r="I17" s="23">
        <f ca="1">VALUE(IFERROR(VLOOKUP("1F112",INDIRECT(PARAMETRI!$B$1&amp;"!$E:$P"),12,FALSE),0))</f>
        <v>574.07000000000005</v>
      </c>
      <c r="J17" s="23">
        <f ca="1">VALUE(IFERROR(VLOOKUP("1F112",INDIRECT(PARAMETRI!$B$1&amp;"!$E:$Q"),13,FALSE),0))</f>
        <v>3022.25</v>
      </c>
      <c r="K17" s="23">
        <f ca="1">VALUE(IFERROR(VLOOKUP("1F112",INDIRECT(PARAMETRI!$B$1&amp;"!$E:$R"),14,FALSE),0))</f>
        <v>10403.27</v>
      </c>
      <c r="L17" s="23">
        <f ca="1">VALUE(IFERROR(VLOOKUP("1F112",INDIRECT(PARAMETRI!$B$1&amp;"!$E:$S"),15,FALSE),0))</f>
        <v>6899.05</v>
      </c>
      <c r="M17" s="23">
        <f ca="1">VALUE(IFERROR(VLOOKUP("1F112",INDIRECT(PARAMETRI!$B$1&amp;"!$E:$T"),16,FALSE),0))</f>
        <v>0.24</v>
      </c>
      <c r="N17" s="23">
        <f ca="1">VALUE(IFERROR(VLOOKUP("1F112",INDIRECT(PARAMETRI!$B$1&amp;"!$E:$U"),17,FALSE),0))</f>
        <v>21007.15</v>
      </c>
      <c r="O17" s="23">
        <f ca="1">VALUE(IFERROR(VLOOKUP("1F112",INDIRECT(PARAMETRI!$B$1&amp;"!$E:$V"),18,FALSE),0))</f>
        <v>17.29</v>
      </c>
      <c r="P17" s="15">
        <f t="shared" ca="1" si="2"/>
        <v>682821.95</v>
      </c>
      <c r="AA17" s="9" t="s">
        <v>45</v>
      </c>
      <c r="AB17" s="9" t="s">
        <v>514</v>
      </c>
    </row>
    <row r="18" spans="1:28">
      <c r="A18" s="37" t="s">
        <v>177</v>
      </c>
      <c r="B18" s="28" t="s">
        <v>178</v>
      </c>
      <c r="C18" s="23">
        <f ca="1">VALUE(IFERROR(VLOOKUP("1F113",INDIRECT(PARAMETRI!$B$1&amp;"!$E:$J"),6,FALSE),0))</f>
        <v>2057.87</v>
      </c>
      <c r="D18" s="23">
        <f ca="1">VALUE(IFERROR(VLOOKUP("1F113",INDIRECT(PARAMETRI!$B$1&amp;"!$E:$K"),7,FALSE),0))</f>
        <v>360.88</v>
      </c>
      <c r="E18" s="23">
        <v>43.3</v>
      </c>
      <c r="F18" s="23">
        <f ca="1">VALUE(IFERROR(VLOOKUP("1F113",INDIRECT(PARAMETRI!$B$1&amp;"!$E:$M"),9,FALSE),0))</f>
        <v>561.02</v>
      </c>
      <c r="G18" s="23">
        <f ca="1">VALUE(IFERROR(VLOOKUP("1F113",INDIRECT(PARAMETRI!$B$1&amp;"!$E:$N"),10,FALSE),0))</f>
        <v>3218.6</v>
      </c>
      <c r="H18" s="23">
        <f ca="1">VALUE(IFERROR(VLOOKUP("1F113",INDIRECT(PARAMETRI!$B$1&amp;"!$E:$O"),11,FALSE),0))</f>
        <v>8389.6299999999992</v>
      </c>
      <c r="I18" s="23">
        <f ca="1">VALUE(IFERROR(VLOOKUP("1F113",INDIRECT(PARAMETRI!$B$1&amp;"!$E:$P"),12,FALSE),0))</f>
        <v>39.47</v>
      </c>
      <c r="J18" s="23">
        <f ca="1">VALUE(IFERROR(VLOOKUP("1F113",INDIRECT(PARAMETRI!$B$1&amp;"!$E:$Q"),13,FALSE),0))</f>
        <v>2629.5</v>
      </c>
      <c r="K18" s="23">
        <f ca="1">VALUE(IFERROR(VLOOKUP("1F113",INDIRECT(PARAMETRI!$B$1&amp;"!$E:$R"),14,FALSE),0))</f>
        <v>8758.7999999999993</v>
      </c>
      <c r="L18" s="23">
        <f ca="1">VALUE(IFERROR(VLOOKUP("1F113",INDIRECT(PARAMETRI!$B$1&amp;"!$E:$S"),15,FALSE),0))</f>
        <v>867.53</v>
      </c>
      <c r="M18" s="23">
        <f ca="1">VALUE(IFERROR(VLOOKUP("1F113",INDIRECT(PARAMETRI!$B$1&amp;"!$E:$T"),16,FALSE),0))</f>
        <v>0.01</v>
      </c>
      <c r="N18" s="23">
        <f ca="1">VALUE(IFERROR(VLOOKUP("1F113",INDIRECT(PARAMETRI!$B$1&amp;"!$E:$U"),17,FALSE),0))</f>
        <v>12542.93</v>
      </c>
      <c r="O18" s="23">
        <f ca="1">VALUE(IFERROR(VLOOKUP("1F113",INDIRECT(PARAMETRI!$B$1&amp;"!$E:$V"),18,FALSE),0))</f>
        <v>1.0900000000000001</v>
      </c>
      <c r="P18" s="15">
        <f t="shared" ca="1" si="2"/>
        <v>39470.629999999997</v>
      </c>
      <c r="AA18" s="9" t="s">
        <v>46</v>
      </c>
      <c r="AB18" s="9" t="s">
        <v>514</v>
      </c>
    </row>
    <row r="19" spans="1:28" ht="21">
      <c r="A19" s="35" t="s">
        <v>179</v>
      </c>
      <c r="B19" s="27" t="s">
        <v>180</v>
      </c>
      <c r="C19" s="15">
        <f t="shared" ref="C19:O19" ca="1" si="13">C21+C20</f>
        <v>3802.31</v>
      </c>
      <c r="D19" s="15">
        <f t="shared" ca="1" si="13"/>
        <v>212.4</v>
      </c>
      <c r="E19" s="15">
        <f t="shared" si="13"/>
        <v>1463.6</v>
      </c>
      <c r="F19" s="15">
        <f t="shared" ca="1" si="13"/>
        <v>762.11</v>
      </c>
      <c r="G19" s="15">
        <f t="shared" ca="1" si="13"/>
        <v>5156.13</v>
      </c>
      <c r="H19" s="15">
        <f t="shared" ca="1" si="13"/>
        <v>149191.88</v>
      </c>
      <c r="I19" s="15">
        <f t="shared" ca="1" si="13"/>
        <v>118.98</v>
      </c>
      <c r="J19" s="15">
        <f t="shared" ca="1" si="13"/>
        <v>627.03</v>
      </c>
      <c r="K19" s="15">
        <f t="shared" ca="1" si="13"/>
        <v>2322.5500000000002</v>
      </c>
      <c r="L19" s="15">
        <f t="shared" ca="1" si="13"/>
        <v>933.8</v>
      </c>
      <c r="M19" s="15">
        <f t="shared" ca="1" si="13"/>
        <v>0.05</v>
      </c>
      <c r="N19" s="15">
        <f t="shared" ref="N19" ca="1" si="14">N21+N20</f>
        <v>1929.95</v>
      </c>
      <c r="O19" s="15">
        <f t="shared" ca="1" si="13"/>
        <v>3.66</v>
      </c>
      <c r="P19" s="15">
        <f t="shared" ca="1" si="2"/>
        <v>166524.45000000001</v>
      </c>
      <c r="AA19" s="9" t="s">
        <v>477</v>
      </c>
    </row>
    <row r="20" spans="1:28">
      <c r="A20" s="37" t="s">
        <v>181</v>
      </c>
      <c r="B20" s="28" t="s">
        <v>182</v>
      </c>
      <c r="C20" s="23">
        <f ca="1">VALUE(IFERROR(VLOOKUP("1F121",INDIRECT(PARAMETRI!$B$1&amp;"!$E:$J"),6,FALSE),0))</f>
        <v>3802.31</v>
      </c>
      <c r="D20" s="23">
        <f ca="1">VALUE(IFERROR(VLOOKUP("1F121",INDIRECT(PARAMETRI!$B$1&amp;"!$E:$K"),7,FALSE),0))</f>
        <v>212.4</v>
      </c>
      <c r="E20" s="23">
        <v>1463.6</v>
      </c>
      <c r="F20" s="23">
        <f ca="1">VALUE(IFERROR(VLOOKUP("1F121",INDIRECT(PARAMETRI!$B$1&amp;"!$E:$M"),9,FALSE),0))</f>
        <v>762.11</v>
      </c>
      <c r="G20" s="23">
        <f ca="1">VALUE(IFERROR(VLOOKUP("1F121",INDIRECT(PARAMETRI!$B$1&amp;"!$E:$N"),10,FALSE),0))</f>
        <v>5156.13</v>
      </c>
      <c r="H20" s="23">
        <f ca="1">VALUE(IFERROR(VLOOKUP("1F121",INDIRECT(PARAMETRI!$B$1&amp;"!$E:$O"),11,FALSE),0))</f>
        <v>149191.88</v>
      </c>
      <c r="I20" s="23">
        <f ca="1">VALUE(IFERROR(VLOOKUP("1F121",INDIRECT(PARAMETRI!$B$1&amp;"!$E:$P"),12,FALSE),0))</f>
        <v>118.98</v>
      </c>
      <c r="J20" s="23">
        <f ca="1">VALUE(IFERROR(VLOOKUP("1F121",INDIRECT(PARAMETRI!$B$1&amp;"!$E:$Q"),13,FALSE),0))</f>
        <v>627.03</v>
      </c>
      <c r="K20" s="23">
        <f ca="1">VALUE(IFERROR(VLOOKUP("1F121",INDIRECT(PARAMETRI!$B$1&amp;"!$E:$R"),14,FALSE),0))</f>
        <v>2322.5500000000002</v>
      </c>
      <c r="L20" s="23">
        <f ca="1">VALUE(IFERROR(VLOOKUP("1F121",INDIRECT(PARAMETRI!$B$1&amp;"!$E:$S"),15,FALSE),0))</f>
        <v>933.8</v>
      </c>
      <c r="M20" s="23">
        <f ca="1">VALUE(IFERROR(VLOOKUP("1F121",INDIRECT(PARAMETRI!$B$1&amp;"!$E:$T"),16,FALSE),0))</f>
        <v>0.05</v>
      </c>
      <c r="N20" s="23">
        <f ca="1">VALUE(IFERROR(VLOOKUP("1F121",INDIRECT(PARAMETRI!$B$1&amp;"!$E:$U"),17,FALSE),0))</f>
        <v>1929.95</v>
      </c>
      <c r="O20" s="23">
        <f ca="1">VALUE(IFERROR(VLOOKUP("1F121",INDIRECT(PARAMETRI!$B$1&amp;"!$E:$V"),18,FALSE),0))</f>
        <v>3.66</v>
      </c>
      <c r="P20" s="15">
        <f t="shared" ca="1" si="2"/>
        <v>166524.45000000001</v>
      </c>
      <c r="AA20" s="9" t="s">
        <v>47</v>
      </c>
      <c r="AB20" s="9" t="s">
        <v>514</v>
      </c>
    </row>
    <row r="21" spans="1:28">
      <c r="A21" s="37" t="s">
        <v>183</v>
      </c>
      <c r="B21" s="28" t="s">
        <v>184</v>
      </c>
      <c r="C21" s="23">
        <f ca="1">VALUE(IFERROR(VLOOKUP("1F122",INDIRECT(PARAMETRI!$B$1&amp;"!$E:$J"),6,FALSE),0))</f>
        <v>0</v>
      </c>
      <c r="D21" s="23">
        <f ca="1">VALUE(IFERROR(VLOOKUP("1F122",INDIRECT(PARAMETRI!$B$1&amp;"!$E:$K"),7,FALSE),0))</f>
        <v>0</v>
      </c>
      <c r="E21" s="23">
        <v>0</v>
      </c>
      <c r="F21" s="23">
        <f ca="1">VALUE(IFERROR(VLOOKUP("1F122",INDIRECT(PARAMETRI!$B$1&amp;"!$E:$M"),9,FALSE),0))</f>
        <v>0</v>
      </c>
      <c r="G21" s="23">
        <f ca="1">VALUE(IFERROR(VLOOKUP("1F122",INDIRECT(PARAMETRI!$B$1&amp;"!$E:$N"),10,FALSE),0))</f>
        <v>0</v>
      </c>
      <c r="H21" s="23">
        <f ca="1">VALUE(IFERROR(VLOOKUP("1F122",INDIRECT(PARAMETRI!$B$1&amp;"!$E:$O"),11,FALSE),0))</f>
        <v>0</v>
      </c>
      <c r="I21" s="23">
        <f ca="1">VALUE(IFERROR(VLOOKUP("1F122",INDIRECT(PARAMETRI!$B$1&amp;"!$E:$P"),12,FALSE),0))</f>
        <v>0</v>
      </c>
      <c r="J21" s="23">
        <f ca="1">VALUE(IFERROR(VLOOKUP("1F122",INDIRECT(PARAMETRI!$B$1&amp;"!$E:$Q"),13,FALSE),0))</f>
        <v>0</v>
      </c>
      <c r="K21" s="23">
        <f ca="1">VALUE(IFERROR(VLOOKUP("1F122",INDIRECT(PARAMETRI!$B$1&amp;"!$E:$R"),14,FALSE),0))</f>
        <v>0</v>
      </c>
      <c r="L21" s="23">
        <f ca="1">VALUE(IFERROR(VLOOKUP("1F122",INDIRECT(PARAMETRI!$B$1&amp;"!$E:$S"),15,FALSE),0))</f>
        <v>0</v>
      </c>
      <c r="M21" s="23">
        <f ca="1">VALUE(IFERROR(VLOOKUP("1F122",INDIRECT(PARAMETRI!$B$1&amp;"!$E:$T"),16,FALSE),0))</f>
        <v>0</v>
      </c>
      <c r="N21" s="23">
        <f ca="1">VALUE(IFERROR(VLOOKUP("1F122",INDIRECT(PARAMETRI!$B$1&amp;"!$E:$U"),17,FALSE),0))</f>
        <v>0</v>
      </c>
      <c r="O21" s="23">
        <f ca="1">VALUE(IFERROR(VLOOKUP("1F122",INDIRECT(PARAMETRI!$B$1&amp;"!$E:$V"),18,FALSE),0))</f>
        <v>0</v>
      </c>
      <c r="P21" s="15">
        <f t="shared" ca="1" si="2"/>
        <v>0</v>
      </c>
      <c r="AA21" s="9" t="s">
        <v>48</v>
      </c>
      <c r="AB21" s="9" t="s">
        <v>514</v>
      </c>
    </row>
    <row r="22" spans="1:28">
      <c r="A22" s="37" t="s">
        <v>49</v>
      </c>
      <c r="B22" s="28" t="s">
        <v>185</v>
      </c>
      <c r="C22" s="23">
        <f ca="1">VALUE(IFERROR(VLOOKUP("1G100",INDIRECT(PARAMETRI!$B$1&amp;"!$E:$J"),6,FALSE),0))</f>
        <v>28893.75</v>
      </c>
      <c r="D22" s="23">
        <f ca="1">VALUE(IFERROR(VLOOKUP("1G100",INDIRECT(PARAMETRI!$B$1&amp;"!$E:$K"),7,FALSE),0))</f>
        <v>9532.42</v>
      </c>
      <c r="E22" s="23">
        <v>48479.7</v>
      </c>
      <c r="F22" s="23">
        <f ca="1">VALUE(IFERROR(VLOOKUP("1G100",INDIRECT(PARAMETRI!$B$1&amp;"!$E:$M"),9,FALSE),0))</f>
        <v>140981.95000000001</v>
      </c>
      <c r="G22" s="23">
        <f ca="1">VALUE(IFERROR(VLOOKUP("1G100",INDIRECT(PARAMETRI!$B$1&amp;"!$E:$N"),10,FALSE),0))</f>
        <v>141507.79</v>
      </c>
      <c r="H22" s="23">
        <f ca="1">VALUE(IFERROR(VLOOKUP("1G100",INDIRECT(PARAMETRI!$B$1&amp;"!$E:$O"),11,FALSE),0))</f>
        <v>617843.02</v>
      </c>
      <c r="I22" s="23">
        <f ca="1">VALUE(IFERROR(VLOOKUP("1G100",INDIRECT(PARAMETRI!$B$1&amp;"!$E:$P"),12,FALSE),0))</f>
        <v>1023.32</v>
      </c>
      <c r="J22" s="23">
        <f ca="1">VALUE(IFERROR(VLOOKUP("1G100",INDIRECT(PARAMETRI!$B$1&amp;"!$E:$Q"),13,FALSE),0))</f>
        <v>5297.16</v>
      </c>
      <c r="K22" s="23">
        <f ca="1">VALUE(IFERROR(VLOOKUP("1G100",INDIRECT(PARAMETRI!$B$1&amp;"!$E:$R"),14,FALSE),0))</f>
        <v>161880.10999999999</v>
      </c>
      <c r="L22" s="23">
        <f ca="1">VALUE(IFERROR(VLOOKUP("1G100",INDIRECT(PARAMETRI!$B$1&amp;"!$E:$S"),15,FALSE),0))</f>
        <v>20477.38</v>
      </c>
      <c r="M22" s="23">
        <f ca="1">VALUE(IFERROR(VLOOKUP("1G100",INDIRECT(PARAMETRI!$B$1&amp;"!$E:$T"),16,FALSE),0))</f>
        <v>0.35</v>
      </c>
      <c r="N22" s="23">
        <f ca="1">VALUE(IFERROR(VLOOKUP("1G100",INDIRECT(PARAMETRI!$B$1&amp;"!$E:$U"),17,FALSE),0))</f>
        <v>61550.78</v>
      </c>
      <c r="O22" s="23">
        <f ca="1">VALUE(IFERROR(VLOOKUP("1G100",INDIRECT(PARAMETRI!$B$1&amp;"!$E:$V"),18,FALSE),0))</f>
        <v>30.18</v>
      </c>
      <c r="P22" s="15">
        <f t="shared" ca="1" si="2"/>
        <v>1237497.9099999999</v>
      </c>
      <c r="AA22" s="9" t="s">
        <v>49</v>
      </c>
      <c r="AB22" s="9" t="s">
        <v>514</v>
      </c>
    </row>
    <row r="23" spans="1:28">
      <c r="A23" s="37" t="s">
        <v>50</v>
      </c>
      <c r="B23" s="28" t="s">
        <v>186</v>
      </c>
      <c r="C23" s="23">
        <f ca="1">VALUE(IFERROR(VLOOKUP("1H100",INDIRECT(PARAMETRI!$B$1&amp;"!$E:$J"),6,FALSE),0))</f>
        <v>0</v>
      </c>
      <c r="D23" s="23">
        <f ca="1">VALUE(IFERROR(VLOOKUP("1H100",INDIRECT(PARAMETRI!$B$1&amp;"!$E:$K"),7,FALSE),0))</f>
        <v>0</v>
      </c>
      <c r="E23" s="23">
        <v>0</v>
      </c>
      <c r="F23" s="23">
        <f ca="1">VALUE(IFERROR(VLOOKUP("1H100",INDIRECT(PARAMETRI!$B$1&amp;"!$E:$M"),9,FALSE),0))</f>
        <v>367519.93</v>
      </c>
      <c r="G23" s="23">
        <f ca="1">VALUE(IFERROR(VLOOKUP("1H100",INDIRECT(PARAMETRI!$B$1&amp;"!$E:$N"),10,FALSE),0))</f>
        <v>0</v>
      </c>
      <c r="H23" s="23">
        <f ca="1">VALUE(IFERROR(VLOOKUP("1H100",INDIRECT(PARAMETRI!$B$1&amp;"!$E:$O"),11,FALSE),0))</f>
        <v>0</v>
      </c>
      <c r="I23" s="23">
        <f ca="1">VALUE(IFERROR(VLOOKUP("1H100",INDIRECT(PARAMETRI!$B$1&amp;"!$E:$P"),12,FALSE),0))</f>
        <v>0</v>
      </c>
      <c r="J23" s="23">
        <f ca="1">VALUE(IFERROR(VLOOKUP("1H100",INDIRECT(PARAMETRI!$B$1&amp;"!$E:$Q"),13,FALSE),0))</f>
        <v>0</v>
      </c>
      <c r="K23" s="23">
        <f ca="1">VALUE(IFERROR(VLOOKUP("1H100",INDIRECT(PARAMETRI!$B$1&amp;"!$E:$R"),14,FALSE),0))</f>
        <v>0</v>
      </c>
      <c r="L23" s="23">
        <f ca="1">VALUE(IFERROR(VLOOKUP("1H100",INDIRECT(PARAMETRI!$B$1&amp;"!$E:$S"),15,FALSE),0))</f>
        <v>0</v>
      </c>
      <c r="M23" s="23">
        <f ca="1">VALUE(IFERROR(VLOOKUP("1H100",INDIRECT(PARAMETRI!$B$1&amp;"!$E:$T"),16,FALSE),0))</f>
        <v>0</v>
      </c>
      <c r="N23" s="23">
        <f ca="1">VALUE(IFERROR(VLOOKUP("1H100",INDIRECT(PARAMETRI!$B$1&amp;"!$E:$U"),17,FALSE),0))</f>
        <v>0</v>
      </c>
      <c r="O23" s="23">
        <f ca="1">VALUE(IFERROR(VLOOKUP("1H100",INDIRECT(PARAMETRI!$B$1&amp;"!$E:$V"),18,FALSE),0))</f>
        <v>0</v>
      </c>
      <c r="P23" s="15">
        <f t="shared" ca="1" si="2"/>
        <v>367519.93</v>
      </c>
      <c r="AA23" s="9" t="s">
        <v>50</v>
      </c>
      <c r="AB23" s="9" t="s">
        <v>514</v>
      </c>
    </row>
    <row r="24" spans="1:28">
      <c r="A24" s="38">
        <v>19999</v>
      </c>
      <c r="B24" s="27" t="s">
        <v>187</v>
      </c>
      <c r="C24" s="15">
        <f t="shared" ref="C24:O24" ca="1" si="15">C7+C10+C11+C12+C13+C14+C22+C23</f>
        <v>1797708.23</v>
      </c>
      <c r="D24" s="15">
        <f t="shared" ca="1" si="15"/>
        <v>60006.83</v>
      </c>
      <c r="E24" s="15">
        <f t="shared" si="15"/>
        <v>285694.11</v>
      </c>
      <c r="F24" s="15">
        <f t="shared" ca="1" si="15"/>
        <v>958546.23</v>
      </c>
      <c r="G24" s="15">
        <f t="shared" ca="1" si="15"/>
        <v>1048480.34</v>
      </c>
      <c r="H24" s="15">
        <f t="shared" ca="1" si="15"/>
        <v>8353766.5</v>
      </c>
      <c r="I24" s="15">
        <f t="shared" ca="1" si="15"/>
        <v>11182.28</v>
      </c>
      <c r="J24" s="15">
        <f t="shared" ca="1" si="15"/>
        <v>205120.61</v>
      </c>
      <c r="K24" s="15">
        <f t="shared" ca="1" si="15"/>
        <v>1107921.78</v>
      </c>
      <c r="L24" s="15">
        <f t="shared" ca="1" si="15"/>
        <v>193984.46</v>
      </c>
      <c r="M24" s="15">
        <f t="shared" ca="1" si="15"/>
        <v>4.2</v>
      </c>
      <c r="N24" s="15">
        <f t="shared" ref="N24" ca="1" si="16">N7+N10+N11+N12+N13+N14+N22+N23</f>
        <v>274103.89</v>
      </c>
      <c r="O24" s="15">
        <f t="shared" ca="1" si="15"/>
        <v>326.02999999999997</v>
      </c>
      <c r="P24" s="15">
        <f t="shared" ca="1" si="2"/>
        <v>14296845.49</v>
      </c>
      <c r="AA24" s="9" t="s">
        <v>479</v>
      </c>
    </row>
    <row r="25" spans="1:28">
      <c r="A25" s="39" t="s">
        <v>357</v>
      </c>
      <c r="B25" s="29" t="s">
        <v>357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26" spans="1:28">
      <c r="A26" s="35" t="s">
        <v>188</v>
      </c>
      <c r="B26" s="27" t="s">
        <v>189</v>
      </c>
      <c r="C26" s="15">
        <f ca="1">C27+C34+C40</f>
        <v>876111.47</v>
      </c>
      <c r="D26" s="15">
        <f t="shared" ref="D26:G26" ca="1" si="17">D27+D34+D40</f>
        <v>57212.3</v>
      </c>
      <c r="E26" s="15">
        <f t="shared" si="17"/>
        <v>17810619.23</v>
      </c>
      <c r="F26" s="15">
        <f t="shared" ca="1" si="17"/>
        <v>452296.38</v>
      </c>
      <c r="G26" s="15">
        <f t="shared" ca="1" si="17"/>
        <v>375617.85</v>
      </c>
      <c r="H26" s="15">
        <f t="shared" ref="H26" ca="1" si="18">H27+H34+H40</f>
        <v>1401536.58</v>
      </c>
      <c r="I26" s="15">
        <f t="shared" ref="I26" ca="1" si="19">I27+I34+I40</f>
        <v>22276.240000000002</v>
      </c>
      <c r="J26" s="15">
        <f t="shared" ref="J26" ca="1" si="20">J27+J34+J40</f>
        <v>160855.91</v>
      </c>
      <c r="K26" s="15">
        <f t="shared" ref="K26" ca="1" si="21">K27+K34+K40</f>
        <v>391932.9</v>
      </c>
      <c r="L26" s="15">
        <f t="shared" ref="L26" ca="1" si="22">L27+L34+L40</f>
        <v>206717.36</v>
      </c>
      <c r="M26" s="15">
        <f t="shared" ref="M26:N26" ca="1" si="23">M27+M34+M40</f>
        <v>50.79</v>
      </c>
      <c r="N26" s="15">
        <f t="shared" ca="1" si="23"/>
        <v>593900.21</v>
      </c>
      <c r="O26" s="15">
        <f t="shared" ref="O26" ca="1" si="24">O27+O34+O40</f>
        <v>789.62</v>
      </c>
      <c r="P26" s="15">
        <f t="shared" ref="P26:P57" ca="1" si="25">C26+D26+E26+F26+G26+H26+I26+J26+K26+L26+M26+N26+O26</f>
        <v>22349916.84</v>
      </c>
      <c r="AA26" s="9" t="s">
        <v>188</v>
      </c>
    </row>
    <row r="27" spans="1:28">
      <c r="A27" s="35" t="s">
        <v>190</v>
      </c>
      <c r="B27" s="27" t="s">
        <v>191</v>
      </c>
      <c r="C27" s="15">
        <f ca="1">C28+C29+C30+C31+C32+C33</f>
        <v>767190.45</v>
      </c>
      <c r="D27" s="15">
        <f t="shared" ref="D27:G27" ca="1" si="26">D28+D29+D30+D31+D32+D33</f>
        <v>47771.7</v>
      </c>
      <c r="E27" s="15">
        <f t="shared" si="26"/>
        <v>15969645.51</v>
      </c>
      <c r="F27" s="15">
        <f t="shared" ca="1" si="26"/>
        <v>344303.69</v>
      </c>
      <c r="G27" s="15">
        <f t="shared" ca="1" si="26"/>
        <v>302645.43</v>
      </c>
      <c r="H27" s="15">
        <f t="shared" ref="H27" ca="1" si="27">H28+H29+H30+H31+H32+H33</f>
        <v>1218595.99</v>
      </c>
      <c r="I27" s="15">
        <f t="shared" ref="I27" ca="1" si="28">I28+I29+I30+I31+I32+I33</f>
        <v>19653.25</v>
      </c>
      <c r="J27" s="15">
        <f t="shared" ref="J27" ca="1" si="29">J28+J29+J30+J31+J32+J33</f>
        <v>145651.95000000001</v>
      </c>
      <c r="K27" s="15">
        <f t="shared" ref="K27" ca="1" si="30">K28+K29+K30+K31+K32+K33</f>
        <v>321391.88</v>
      </c>
      <c r="L27" s="15">
        <f t="shared" ref="L27" ca="1" si="31">L28+L29+L30+L31+L32+L33</f>
        <v>180727.08</v>
      </c>
      <c r="M27" s="15">
        <f t="shared" ref="M27:N27" ca="1" si="32">M28+M29+M30+M31+M32+M33</f>
        <v>50.34</v>
      </c>
      <c r="N27" s="15">
        <f t="shared" ca="1" si="32"/>
        <v>421605.1</v>
      </c>
      <c r="O27" s="15">
        <f t="shared" ref="O27" ca="1" si="33">O28+O29+O30+O31+O32+O33</f>
        <v>698.14</v>
      </c>
      <c r="P27" s="15">
        <f t="shared" ca="1" si="25"/>
        <v>19739930.510000002</v>
      </c>
      <c r="AA27" s="9" t="s">
        <v>482</v>
      </c>
    </row>
    <row r="28" spans="1:28">
      <c r="A28" s="37" t="s">
        <v>192</v>
      </c>
      <c r="B28" s="28" t="s">
        <v>193</v>
      </c>
      <c r="C28" s="23">
        <f ca="1">VALUE(IFERROR(VLOOKUP("2A111",INDIRECT(PARAMETRI!$B$1&amp;"!$E:$J"),6,FALSE),0))</f>
        <v>738298.99</v>
      </c>
      <c r="D28" s="23">
        <f ca="1">VALUE(IFERROR(VLOOKUP("2A111",INDIRECT(PARAMETRI!$B$1&amp;"!$E:$K"),7,FALSE),0))</f>
        <v>45096.800000000003</v>
      </c>
      <c r="E28" s="23">
        <v>15802870.01</v>
      </c>
      <c r="F28" s="23">
        <f ca="1">VALUE(IFERROR(VLOOKUP("2A111",INDIRECT(PARAMETRI!$B$1&amp;"!$E:$M"),9,FALSE),0))</f>
        <v>309469.56</v>
      </c>
      <c r="G28" s="23">
        <f ca="1">VALUE(IFERROR(VLOOKUP("2A111",INDIRECT(PARAMETRI!$B$1&amp;"!$E:$N"),10,FALSE),0))</f>
        <v>276052.84999999998</v>
      </c>
      <c r="H28" s="23">
        <f ca="1">VALUE(IFERROR(VLOOKUP("2A111",INDIRECT(PARAMETRI!$B$1&amp;"!$E:$O"),11,FALSE),0))</f>
        <v>678019.86</v>
      </c>
      <c r="I28" s="23">
        <f ca="1">VALUE(IFERROR(VLOOKUP("2A111",INDIRECT(PARAMETRI!$B$1&amp;"!$E:$P"),12,FALSE),0))</f>
        <v>18925.52</v>
      </c>
      <c r="J28" s="23">
        <f ca="1">VALUE(IFERROR(VLOOKUP("2A111",INDIRECT(PARAMETRI!$B$1&amp;"!$E:$Q"),13,FALSE),0))</f>
        <v>141185.93</v>
      </c>
      <c r="K28" s="23">
        <f ca="1">VALUE(IFERROR(VLOOKUP("2A111",INDIRECT(PARAMETRI!$B$1&amp;"!$E:$R"),14,FALSE),0))</f>
        <v>299954.65000000002</v>
      </c>
      <c r="L28" s="23">
        <f ca="1">VALUE(IFERROR(VLOOKUP("2A111",INDIRECT(PARAMETRI!$B$1&amp;"!$E:$S"),15,FALSE),0))</f>
        <v>165663.23000000001</v>
      </c>
      <c r="M28" s="23">
        <f ca="1">VALUE(IFERROR(VLOOKUP("2A111",INDIRECT(PARAMETRI!$B$1&amp;"!$E:$T"),16,FALSE),0))</f>
        <v>49.75</v>
      </c>
      <c r="N28" s="23">
        <f ca="1">VALUE(IFERROR(VLOOKUP("2A111",INDIRECT(PARAMETRI!$B$1&amp;"!$E:$U"),17,FALSE),0))</f>
        <v>372629.01</v>
      </c>
      <c r="O28" s="23">
        <f ca="1">VALUE(IFERROR(VLOOKUP("2A111",INDIRECT(PARAMETRI!$B$1&amp;"!$E:$V"),18,FALSE),0))</f>
        <v>675.03</v>
      </c>
      <c r="P28" s="15">
        <f t="shared" ca="1" si="25"/>
        <v>18848891.190000001</v>
      </c>
      <c r="AA28" s="9" t="s">
        <v>51</v>
      </c>
      <c r="AB28" s="9" t="s">
        <v>514</v>
      </c>
    </row>
    <row r="29" spans="1:28">
      <c r="A29" s="37" t="s">
        <v>194</v>
      </c>
      <c r="B29" s="28" t="s">
        <v>195</v>
      </c>
      <c r="C29" s="23">
        <f ca="1">VALUE(IFERROR(VLOOKUP("2A112",INDIRECT(PARAMETRI!$B$1&amp;"!$E:$J"),6,FALSE),0))</f>
        <v>5204.5200000000004</v>
      </c>
      <c r="D29" s="23">
        <f ca="1">VALUE(IFERROR(VLOOKUP("2A112",INDIRECT(PARAMETRI!$B$1&amp;"!$E:$K"),7,FALSE),0))</f>
        <v>317.89999999999998</v>
      </c>
      <c r="E29" s="23">
        <v>111399.89</v>
      </c>
      <c r="F29" s="23">
        <f ca="1">VALUE(IFERROR(VLOOKUP("2A112",INDIRECT(PARAMETRI!$B$1&amp;"!$E:$M"),9,FALSE),0))</f>
        <v>2181.56</v>
      </c>
      <c r="G29" s="23">
        <f ca="1">VALUE(IFERROR(VLOOKUP("2A112",INDIRECT(PARAMETRI!$B$1&amp;"!$E:$N"),10,FALSE),0))</f>
        <v>1945.99</v>
      </c>
      <c r="H29" s="23">
        <f ca="1">VALUE(IFERROR(VLOOKUP("2A112",INDIRECT(PARAMETRI!$B$1&amp;"!$E:$O"),11,FALSE),0))</f>
        <v>4779.6000000000004</v>
      </c>
      <c r="I29" s="23">
        <f ca="1">VALUE(IFERROR(VLOOKUP("2A112",INDIRECT(PARAMETRI!$B$1&amp;"!$E:$P"),12,FALSE),0))</f>
        <v>133.41</v>
      </c>
      <c r="J29" s="23">
        <f ca="1">VALUE(IFERROR(VLOOKUP("2A112",INDIRECT(PARAMETRI!$B$1&amp;"!$E:$Q"),13,FALSE),0))</f>
        <v>995.27</v>
      </c>
      <c r="K29" s="23">
        <f ca="1">VALUE(IFERROR(VLOOKUP("2A112",INDIRECT(PARAMETRI!$B$1&amp;"!$E:$R"),14,FALSE),0))</f>
        <v>2114.48</v>
      </c>
      <c r="L29" s="23">
        <f ca="1">VALUE(IFERROR(VLOOKUP("2A112",INDIRECT(PARAMETRI!$B$1&amp;"!$E:$S"),15,FALSE),0))</f>
        <v>1167.82</v>
      </c>
      <c r="M29" s="23">
        <f ca="1">VALUE(IFERROR(VLOOKUP("2A112",INDIRECT(PARAMETRI!$B$1&amp;"!$E:$T"),16,FALSE),0))</f>
        <v>0.35</v>
      </c>
      <c r="N29" s="23">
        <f ca="1">VALUE(IFERROR(VLOOKUP("2A112",INDIRECT(PARAMETRI!$B$1&amp;"!$E:$U"),17,FALSE),0))</f>
        <v>2626.79</v>
      </c>
      <c r="O29" s="23">
        <f ca="1">VALUE(IFERROR(VLOOKUP("2A112",INDIRECT(PARAMETRI!$B$1&amp;"!$E:$V"),18,FALSE),0))</f>
        <v>4.76</v>
      </c>
      <c r="P29" s="15">
        <f t="shared" ca="1" si="25"/>
        <v>132872.34</v>
      </c>
      <c r="AA29" s="9" t="s">
        <v>52</v>
      </c>
      <c r="AB29" s="9" t="s">
        <v>514</v>
      </c>
    </row>
    <row r="30" spans="1:28">
      <c r="A30" s="37" t="s">
        <v>196</v>
      </c>
      <c r="B30" s="28" t="s">
        <v>197</v>
      </c>
      <c r="C30" s="23">
        <f ca="1">VALUE(IFERROR(VLOOKUP("2A113",INDIRECT(PARAMETRI!$B$1&amp;"!$E:$J"),6,FALSE),0))</f>
        <v>14740.74</v>
      </c>
      <c r="D30" s="23">
        <f ca="1">VALUE(IFERROR(VLOOKUP("2A113",INDIRECT(PARAMETRI!$B$1&amp;"!$E:$K"),7,FALSE),0))</f>
        <v>728.3</v>
      </c>
      <c r="E30" s="23">
        <v>5355.65</v>
      </c>
      <c r="F30" s="23">
        <f ca="1">VALUE(IFERROR(VLOOKUP("2A113",INDIRECT(PARAMETRI!$B$1&amp;"!$E:$M"),9,FALSE),0))</f>
        <v>2736.89</v>
      </c>
      <c r="G30" s="23">
        <f ca="1">VALUE(IFERROR(VLOOKUP("2A113",INDIRECT(PARAMETRI!$B$1&amp;"!$E:$N"),10,FALSE),0))</f>
        <v>12869.35</v>
      </c>
      <c r="H30" s="23">
        <f ca="1">VALUE(IFERROR(VLOOKUP("2A113",INDIRECT(PARAMETRI!$B$1&amp;"!$E:$O"),11,FALSE),0))</f>
        <v>531516.97</v>
      </c>
      <c r="I30" s="23">
        <f ca="1">VALUE(IFERROR(VLOOKUP("2A113",INDIRECT(PARAMETRI!$B$1&amp;"!$E:$P"),12,FALSE),0))</f>
        <v>422.21</v>
      </c>
      <c r="J30" s="23">
        <f ca="1">VALUE(IFERROR(VLOOKUP("2A113",INDIRECT(PARAMETRI!$B$1&amp;"!$E:$Q"),13,FALSE),0))</f>
        <v>2578.94</v>
      </c>
      <c r="K30" s="23">
        <f ca="1">VALUE(IFERROR(VLOOKUP("2A113",INDIRECT(PARAMETRI!$B$1&amp;"!$E:$R"),14,FALSE),0))</f>
        <v>8226.41</v>
      </c>
      <c r="L30" s="23">
        <f ca="1">VALUE(IFERROR(VLOOKUP("2A113",INDIRECT(PARAMETRI!$B$1&amp;"!$E:$S"),15,FALSE),0))</f>
        <v>11053.75</v>
      </c>
      <c r="M30" s="23">
        <f ca="1">VALUE(IFERROR(VLOOKUP("2A113",INDIRECT(PARAMETRI!$B$1&amp;"!$E:$T"),16,FALSE),0))</f>
        <v>0.18</v>
      </c>
      <c r="N30" s="23">
        <f ca="1">VALUE(IFERROR(VLOOKUP("2A113",INDIRECT(PARAMETRI!$B$1&amp;"!$E:$U"),17,FALSE),0))</f>
        <v>5579.66</v>
      </c>
      <c r="O30" s="23">
        <f ca="1">VALUE(IFERROR(VLOOKUP("2A113",INDIRECT(PARAMETRI!$B$1&amp;"!$E:$V"),18,FALSE),0))</f>
        <v>12.78</v>
      </c>
      <c r="P30" s="15">
        <f t="shared" ca="1" si="25"/>
        <v>595821.82999999996</v>
      </c>
      <c r="AA30" s="9" t="s">
        <v>53</v>
      </c>
      <c r="AB30" s="9" t="s">
        <v>514</v>
      </c>
    </row>
    <row r="31" spans="1:28">
      <c r="A31" s="37" t="s">
        <v>198</v>
      </c>
      <c r="B31" s="28" t="s">
        <v>199</v>
      </c>
      <c r="C31" s="23">
        <f ca="1">VALUE(IFERROR(VLOOKUP("2A114",INDIRECT(PARAMETRI!$B$1&amp;"!$E:$J"),6,FALSE),0))</f>
        <v>0</v>
      </c>
      <c r="D31" s="23">
        <f ca="1">VALUE(IFERROR(VLOOKUP("2A114",INDIRECT(PARAMETRI!$B$1&amp;"!$E:$K"),7,FALSE),0))</f>
        <v>0</v>
      </c>
      <c r="E31" s="23">
        <v>0</v>
      </c>
      <c r="F31" s="23">
        <f ca="1">VALUE(IFERROR(VLOOKUP("2A114",INDIRECT(PARAMETRI!$B$1&amp;"!$E:$M"),9,FALSE),0))</f>
        <v>0</v>
      </c>
      <c r="G31" s="23">
        <f ca="1">VALUE(IFERROR(VLOOKUP("2A114",INDIRECT(PARAMETRI!$B$1&amp;"!$E:$N"),10,FALSE),0))</f>
        <v>0</v>
      </c>
      <c r="H31" s="23">
        <f ca="1">VALUE(IFERROR(VLOOKUP("2A114",INDIRECT(PARAMETRI!$B$1&amp;"!$E:$O"),11,FALSE),0))</f>
        <v>0</v>
      </c>
      <c r="I31" s="23">
        <f ca="1">VALUE(IFERROR(VLOOKUP("2A114",INDIRECT(PARAMETRI!$B$1&amp;"!$E:$P"),12,FALSE),0))</f>
        <v>0</v>
      </c>
      <c r="J31" s="23">
        <f ca="1">VALUE(IFERROR(VLOOKUP("2A114",INDIRECT(PARAMETRI!$B$1&amp;"!$E:$Q"),13,FALSE),0))</f>
        <v>0</v>
      </c>
      <c r="K31" s="23">
        <f ca="1">VALUE(IFERROR(VLOOKUP("2A114",INDIRECT(PARAMETRI!$B$1&amp;"!$E:$R"),14,FALSE),0))</f>
        <v>0</v>
      </c>
      <c r="L31" s="23">
        <f ca="1">VALUE(IFERROR(VLOOKUP("2A114",INDIRECT(PARAMETRI!$B$1&amp;"!$E:$S"),15,FALSE),0))</f>
        <v>0</v>
      </c>
      <c r="M31" s="23">
        <f ca="1">VALUE(IFERROR(VLOOKUP("2A114",INDIRECT(PARAMETRI!$B$1&amp;"!$E:$T"),16,FALSE),0))</f>
        <v>0</v>
      </c>
      <c r="N31" s="23">
        <f ca="1">VALUE(IFERROR(VLOOKUP("2A114",INDIRECT(PARAMETRI!$B$1&amp;"!$E:$U"),17,FALSE),0))</f>
        <v>0</v>
      </c>
      <c r="O31" s="23">
        <f ca="1">VALUE(IFERROR(VLOOKUP("2A114",INDIRECT(PARAMETRI!$B$1&amp;"!$E:$V"),18,FALSE),0))</f>
        <v>0</v>
      </c>
      <c r="P31" s="15">
        <f t="shared" ca="1" si="25"/>
        <v>0</v>
      </c>
      <c r="AA31" s="9" t="s">
        <v>54</v>
      </c>
      <c r="AB31" s="9" t="s">
        <v>514</v>
      </c>
    </row>
    <row r="32" spans="1:28">
      <c r="A32" s="37" t="s">
        <v>200</v>
      </c>
      <c r="B32" s="28" t="s">
        <v>201</v>
      </c>
      <c r="C32" s="23">
        <f ca="1">VALUE(IFERROR(VLOOKUP("2A115",INDIRECT(PARAMETRI!$B$1&amp;"!$E:$J"),6,FALSE),0))</f>
        <v>8946.2000000000007</v>
      </c>
      <c r="D32" s="23">
        <f ca="1">VALUE(IFERROR(VLOOKUP("2A115",INDIRECT(PARAMETRI!$B$1&amp;"!$E:$K"),7,FALSE),0))</f>
        <v>1628.7</v>
      </c>
      <c r="E32" s="23">
        <v>50019.96</v>
      </c>
      <c r="F32" s="23">
        <f ca="1">VALUE(IFERROR(VLOOKUP("2A115",INDIRECT(PARAMETRI!$B$1&amp;"!$E:$M"),9,FALSE),0))</f>
        <v>29915.68</v>
      </c>
      <c r="G32" s="23">
        <f ca="1">VALUE(IFERROR(VLOOKUP("2A115",INDIRECT(PARAMETRI!$B$1&amp;"!$E:$N"),10,FALSE),0))</f>
        <v>11777.24</v>
      </c>
      <c r="H32" s="23">
        <f ca="1">VALUE(IFERROR(VLOOKUP("2A115",INDIRECT(PARAMETRI!$B$1&amp;"!$E:$O"),11,FALSE),0))</f>
        <v>4279.5600000000004</v>
      </c>
      <c r="I32" s="23">
        <f ca="1">VALUE(IFERROR(VLOOKUP("2A115",INDIRECT(PARAMETRI!$B$1&amp;"!$E:$P"),12,FALSE),0))</f>
        <v>172.11</v>
      </c>
      <c r="J32" s="23">
        <f ca="1">VALUE(IFERROR(VLOOKUP("2A115",INDIRECT(PARAMETRI!$B$1&amp;"!$E:$Q"),13,FALSE),0))</f>
        <v>891.81</v>
      </c>
      <c r="K32" s="23">
        <f ca="1">VALUE(IFERROR(VLOOKUP("2A115",INDIRECT(PARAMETRI!$B$1&amp;"!$E:$R"),14,FALSE),0))</f>
        <v>11096.34</v>
      </c>
      <c r="L32" s="23">
        <f ca="1">VALUE(IFERROR(VLOOKUP("2A115",INDIRECT(PARAMETRI!$B$1&amp;"!$E:$S"),15,FALSE),0))</f>
        <v>2842.28</v>
      </c>
      <c r="M32" s="23">
        <f ca="1">VALUE(IFERROR(VLOOKUP("2A115",INDIRECT(PARAMETRI!$B$1&amp;"!$E:$T"),16,FALSE),0))</f>
        <v>0.06</v>
      </c>
      <c r="N32" s="23">
        <f ca="1">VALUE(IFERROR(VLOOKUP("2A115",INDIRECT(PARAMETRI!$B$1&amp;"!$E:$U"),17,FALSE),0))</f>
        <v>40769.64</v>
      </c>
      <c r="O32" s="23">
        <f ca="1">VALUE(IFERROR(VLOOKUP("2A115",INDIRECT(PARAMETRI!$B$1&amp;"!$E:$V"),18,FALSE),0))</f>
        <v>5.57</v>
      </c>
      <c r="P32" s="15">
        <f t="shared" ca="1" si="25"/>
        <v>162345.15</v>
      </c>
      <c r="AA32" s="9" t="s">
        <v>55</v>
      </c>
      <c r="AB32" s="9" t="s">
        <v>514</v>
      </c>
    </row>
    <row r="33" spans="1:28">
      <c r="A33" s="37" t="s">
        <v>202</v>
      </c>
      <c r="B33" s="28" t="s">
        <v>203</v>
      </c>
      <c r="C33" s="23">
        <f ca="1">VALUE(IFERROR(VLOOKUP("2A116",INDIRECT(PARAMETRI!$B$1&amp;"!$E:$J"),6,FALSE),0))</f>
        <v>0</v>
      </c>
      <c r="D33" s="23">
        <f ca="1">VALUE(IFERROR(VLOOKUP("2A116",INDIRECT(PARAMETRI!$B$1&amp;"!$E:$K"),7,FALSE),0))</f>
        <v>0</v>
      </c>
      <c r="E33" s="23">
        <v>0</v>
      </c>
      <c r="F33" s="23">
        <f ca="1">VALUE(IFERROR(VLOOKUP("2A116",INDIRECT(PARAMETRI!$B$1&amp;"!$E:$M"),9,FALSE),0))</f>
        <v>0</v>
      </c>
      <c r="G33" s="23">
        <f ca="1">VALUE(IFERROR(VLOOKUP("2A116",INDIRECT(PARAMETRI!$B$1&amp;"!$E:$N"),10,FALSE),0))</f>
        <v>0</v>
      </c>
      <c r="H33" s="23">
        <f ca="1">VALUE(IFERROR(VLOOKUP("2A116",INDIRECT(PARAMETRI!$B$1&amp;"!$E:$O"),11,FALSE),0))</f>
        <v>0</v>
      </c>
      <c r="I33" s="23">
        <f ca="1">VALUE(IFERROR(VLOOKUP("2A116",INDIRECT(PARAMETRI!$B$1&amp;"!$E:$P"),12,FALSE),0))</f>
        <v>0</v>
      </c>
      <c r="J33" s="23">
        <f ca="1">VALUE(IFERROR(VLOOKUP("2A116",INDIRECT(PARAMETRI!$B$1&amp;"!$E:$Q"),13,FALSE),0))</f>
        <v>0</v>
      </c>
      <c r="K33" s="23">
        <f ca="1">VALUE(IFERROR(VLOOKUP("2A116",INDIRECT(PARAMETRI!$B$1&amp;"!$E:$R"),14,FALSE),0))</f>
        <v>0</v>
      </c>
      <c r="L33" s="23">
        <f ca="1">VALUE(IFERROR(VLOOKUP("2A116",INDIRECT(PARAMETRI!$B$1&amp;"!$E:$S"),15,FALSE),0))</f>
        <v>0</v>
      </c>
      <c r="M33" s="23">
        <f ca="1">VALUE(IFERROR(VLOOKUP("2A116",INDIRECT(PARAMETRI!$B$1&amp;"!$E:$T"),16,FALSE),0))</f>
        <v>0</v>
      </c>
      <c r="N33" s="23">
        <f ca="1">VALUE(IFERROR(VLOOKUP("2A116",INDIRECT(PARAMETRI!$B$1&amp;"!$E:$U"),17,FALSE),0))</f>
        <v>0</v>
      </c>
      <c r="O33" s="23">
        <f ca="1">VALUE(IFERROR(VLOOKUP("2A116",INDIRECT(PARAMETRI!$B$1&amp;"!$E:$V"),18,FALSE),0))</f>
        <v>0</v>
      </c>
      <c r="P33" s="15">
        <f t="shared" ca="1" si="25"/>
        <v>0</v>
      </c>
      <c r="AA33" s="9" t="s">
        <v>56</v>
      </c>
      <c r="AB33" s="9" t="s">
        <v>514</v>
      </c>
    </row>
    <row r="34" spans="1:28">
      <c r="A34" s="35" t="s">
        <v>204</v>
      </c>
      <c r="B34" s="27" t="s">
        <v>205</v>
      </c>
      <c r="C34" s="15">
        <f ca="1">C35+C36+C37+C38+C39</f>
        <v>77202.69</v>
      </c>
      <c r="D34" s="15">
        <f t="shared" ref="D34:G34" ca="1" si="34">D35+D36+D37+D38+D39</f>
        <v>3666.13</v>
      </c>
      <c r="E34" s="15">
        <f t="shared" si="34"/>
        <v>1663630.22</v>
      </c>
      <c r="F34" s="15">
        <f t="shared" ca="1" si="34"/>
        <v>1928</v>
      </c>
      <c r="G34" s="15">
        <f t="shared" ca="1" si="34"/>
        <v>31216.75</v>
      </c>
      <c r="H34" s="15">
        <f t="shared" ref="H34" ca="1" si="35">H35+H36+H37+H38+H39</f>
        <v>167767.60999999999</v>
      </c>
      <c r="I34" s="15">
        <f t="shared" ref="I34" ca="1" si="36">I35+I36+I37+I38+I39</f>
        <v>2012.78</v>
      </c>
      <c r="J34" s="15">
        <f t="shared" ref="J34" ca="1" si="37">J35+J36+J37+J38+J39</f>
        <v>12042.08</v>
      </c>
      <c r="K34" s="15">
        <f t="shared" ref="K34" ca="1" si="38">K35+K36+K37+K38+K39</f>
        <v>31199.439999999999</v>
      </c>
      <c r="L34" s="15">
        <f t="shared" ref="L34" ca="1" si="39">L35+L36+L37+L38+L39</f>
        <v>15799.62</v>
      </c>
      <c r="M34" s="15">
        <f t="shared" ref="M34:N34" ca="1" si="40">M35+M36+M37+M38+M39</f>
        <v>0.25</v>
      </c>
      <c r="N34" s="15">
        <f t="shared" ca="1" si="40"/>
        <v>27748.19</v>
      </c>
      <c r="O34" s="15">
        <f t="shared" ref="O34" ca="1" si="41">O35+O36+O37+O38+O39</f>
        <v>71.72</v>
      </c>
      <c r="P34" s="15">
        <f t="shared" ca="1" si="25"/>
        <v>2034285.48</v>
      </c>
      <c r="AA34" s="9" t="s">
        <v>484</v>
      </c>
    </row>
    <row r="35" spans="1:28">
      <c r="A35" s="37" t="s">
        <v>206</v>
      </c>
      <c r="B35" s="28" t="s">
        <v>207</v>
      </c>
      <c r="C35" s="23">
        <f ca="1">VALUE(IFERROR(VLOOKUP("2A121",INDIRECT(PARAMETRI!$B$1&amp;"!$E:$J"),6,FALSE),0))</f>
        <v>77202.69</v>
      </c>
      <c r="D35" s="23">
        <f ca="1">VALUE(IFERROR(VLOOKUP("2A121",INDIRECT(PARAMETRI!$B$1&amp;"!$E:$K"),7,FALSE),0))</f>
        <v>3666.13</v>
      </c>
      <c r="E35" s="23">
        <v>1663630.22</v>
      </c>
      <c r="F35" s="23">
        <f ca="1">VALUE(IFERROR(VLOOKUP("2A121",INDIRECT(PARAMETRI!$B$1&amp;"!$E:$M"),9,FALSE),0))</f>
        <v>1928</v>
      </c>
      <c r="G35" s="23">
        <f ca="1">VALUE(IFERROR(VLOOKUP("2A121",INDIRECT(PARAMETRI!$B$1&amp;"!$E:$N"),10,FALSE),0))</f>
        <v>31216.75</v>
      </c>
      <c r="H35" s="23">
        <f ca="1">VALUE(IFERROR(VLOOKUP("2A121",INDIRECT(PARAMETRI!$B$1&amp;"!$E:$O"),11,FALSE),0))</f>
        <v>167767.60999999999</v>
      </c>
      <c r="I35" s="23">
        <f ca="1">VALUE(IFERROR(VLOOKUP("2A121",INDIRECT(PARAMETRI!$B$1&amp;"!$E:$P"),12,FALSE),0))</f>
        <v>2012.78</v>
      </c>
      <c r="J35" s="23">
        <f ca="1">VALUE(IFERROR(VLOOKUP("2A121",INDIRECT(PARAMETRI!$B$1&amp;"!$E:$Q"),13,FALSE),0))</f>
        <v>12042.08</v>
      </c>
      <c r="K35" s="23">
        <f ca="1">VALUE(IFERROR(VLOOKUP("2A121",INDIRECT(PARAMETRI!$B$1&amp;"!$E:$R"),14,FALSE),0))</f>
        <v>31199.439999999999</v>
      </c>
      <c r="L35" s="23">
        <f ca="1">VALUE(IFERROR(VLOOKUP("2A121",INDIRECT(PARAMETRI!$B$1&amp;"!$E:$S"),15,FALSE),0))</f>
        <v>15799.62</v>
      </c>
      <c r="M35" s="23">
        <f ca="1">VALUE(IFERROR(VLOOKUP("2A121",INDIRECT(PARAMETRI!$B$1&amp;"!$E:$T"),16,FALSE),0))</f>
        <v>0.25</v>
      </c>
      <c r="N35" s="23">
        <f ca="1">VALUE(IFERROR(VLOOKUP("2A121",INDIRECT(PARAMETRI!$B$1&amp;"!$E:$U"),17,FALSE),0))</f>
        <v>27748.19</v>
      </c>
      <c r="O35" s="23">
        <f ca="1">VALUE(IFERROR(VLOOKUP("2A121",INDIRECT(PARAMETRI!$B$1&amp;"!$E:$V"),18,FALSE),0))</f>
        <v>71.72</v>
      </c>
      <c r="P35" s="15">
        <f t="shared" ca="1" si="25"/>
        <v>2034285.48</v>
      </c>
      <c r="AA35" s="9" t="s">
        <v>57</v>
      </c>
      <c r="AB35" s="9" t="s">
        <v>514</v>
      </c>
    </row>
    <row r="36" spans="1:28">
      <c r="A36" s="37" t="s">
        <v>208</v>
      </c>
      <c r="B36" s="28" t="s">
        <v>209</v>
      </c>
      <c r="C36" s="23">
        <f ca="1">VALUE(IFERROR(VLOOKUP("2A122",INDIRECT(PARAMETRI!$B$1&amp;"!$E:$J"),6,FALSE),0))</f>
        <v>0</v>
      </c>
      <c r="D36" s="23">
        <f ca="1">VALUE(IFERROR(VLOOKUP("2A122",INDIRECT(PARAMETRI!$B$1&amp;"!$E:$K"),7,FALSE),0))</f>
        <v>0</v>
      </c>
      <c r="E36" s="23">
        <v>0</v>
      </c>
      <c r="F36" s="23">
        <f ca="1">VALUE(IFERROR(VLOOKUP("2A122",INDIRECT(PARAMETRI!$B$1&amp;"!$E:$M"),9,FALSE),0))</f>
        <v>0</v>
      </c>
      <c r="G36" s="23">
        <f ca="1">VALUE(IFERROR(VLOOKUP("2A122",INDIRECT(PARAMETRI!$B$1&amp;"!$E:$N"),10,FALSE),0))</f>
        <v>0</v>
      </c>
      <c r="H36" s="23">
        <f ca="1">VALUE(IFERROR(VLOOKUP("2A122",INDIRECT(PARAMETRI!$B$1&amp;"!$E:$O"),11,FALSE),0))</f>
        <v>0</v>
      </c>
      <c r="I36" s="23">
        <f ca="1">VALUE(IFERROR(VLOOKUP("2A122",INDIRECT(PARAMETRI!$B$1&amp;"!$E:$P"),12,FALSE),0))</f>
        <v>0</v>
      </c>
      <c r="J36" s="23">
        <f ca="1">VALUE(IFERROR(VLOOKUP("2A122",INDIRECT(PARAMETRI!$B$1&amp;"!$E:$Q"),13,FALSE),0))</f>
        <v>0</v>
      </c>
      <c r="K36" s="23">
        <f ca="1">VALUE(IFERROR(VLOOKUP("2A122",INDIRECT(PARAMETRI!$B$1&amp;"!$E:$R"),14,FALSE),0))</f>
        <v>0</v>
      </c>
      <c r="L36" s="23">
        <f ca="1">VALUE(IFERROR(VLOOKUP("2A122",INDIRECT(PARAMETRI!$B$1&amp;"!$E:$S"),15,FALSE),0))</f>
        <v>0</v>
      </c>
      <c r="M36" s="23">
        <f ca="1">VALUE(IFERROR(VLOOKUP("2A122",INDIRECT(PARAMETRI!$B$1&amp;"!$E:$T"),16,FALSE),0))</f>
        <v>0</v>
      </c>
      <c r="N36" s="23">
        <f ca="1">VALUE(IFERROR(VLOOKUP("2A122",INDIRECT(PARAMETRI!$B$1&amp;"!$E:$U"),17,FALSE),0))</f>
        <v>0</v>
      </c>
      <c r="O36" s="23">
        <f ca="1">VALUE(IFERROR(VLOOKUP("2A122",INDIRECT(PARAMETRI!$B$1&amp;"!$E:$V"),18,FALSE),0))</f>
        <v>0</v>
      </c>
      <c r="P36" s="15">
        <f t="shared" ca="1" si="25"/>
        <v>0</v>
      </c>
      <c r="AA36" s="9" t="s">
        <v>58</v>
      </c>
      <c r="AB36" s="9" t="s">
        <v>514</v>
      </c>
    </row>
    <row r="37" spans="1:28">
      <c r="A37" s="37" t="s">
        <v>210</v>
      </c>
      <c r="B37" s="28" t="s">
        <v>211</v>
      </c>
      <c r="C37" s="23">
        <f ca="1">VALUE(IFERROR(VLOOKUP("2A123",INDIRECT(PARAMETRI!$B$1&amp;"!$E:$J"),6,FALSE),0))</f>
        <v>0</v>
      </c>
      <c r="D37" s="23">
        <f ca="1">VALUE(IFERROR(VLOOKUP("2A123",INDIRECT(PARAMETRI!$B$1&amp;"!$E:$K"),7,FALSE),0))</f>
        <v>0</v>
      </c>
      <c r="E37" s="23">
        <v>0</v>
      </c>
      <c r="F37" s="23">
        <f ca="1">VALUE(IFERROR(VLOOKUP("2A123",INDIRECT(PARAMETRI!$B$1&amp;"!$E:$M"),9,FALSE),0))</f>
        <v>0</v>
      </c>
      <c r="G37" s="23">
        <f ca="1">VALUE(IFERROR(VLOOKUP("2A123",INDIRECT(PARAMETRI!$B$1&amp;"!$E:$N"),10,FALSE),0))</f>
        <v>0</v>
      </c>
      <c r="H37" s="23">
        <f ca="1">VALUE(IFERROR(VLOOKUP("2A123",INDIRECT(PARAMETRI!$B$1&amp;"!$E:$O"),11,FALSE),0))</f>
        <v>0</v>
      </c>
      <c r="I37" s="23">
        <f ca="1">VALUE(IFERROR(VLOOKUP("2A123",INDIRECT(PARAMETRI!$B$1&amp;"!$E:$P"),12,FALSE),0))</f>
        <v>0</v>
      </c>
      <c r="J37" s="23">
        <f ca="1">VALUE(IFERROR(VLOOKUP("2A123",INDIRECT(PARAMETRI!$B$1&amp;"!$E:$Q"),13,FALSE),0))</f>
        <v>0</v>
      </c>
      <c r="K37" s="23">
        <f ca="1">VALUE(IFERROR(VLOOKUP("2A123",INDIRECT(PARAMETRI!$B$1&amp;"!$E:$R"),14,FALSE),0))</f>
        <v>0</v>
      </c>
      <c r="L37" s="23">
        <f ca="1">VALUE(IFERROR(VLOOKUP("2A123",INDIRECT(PARAMETRI!$B$1&amp;"!$E:$S"),15,FALSE),0))</f>
        <v>0</v>
      </c>
      <c r="M37" s="23">
        <f ca="1">VALUE(IFERROR(VLOOKUP("2A123",INDIRECT(PARAMETRI!$B$1&amp;"!$E:$T"),16,FALSE),0))</f>
        <v>0</v>
      </c>
      <c r="N37" s="23">
        <f ca="1">VALUE(IFERROR(VLOOKUP("2A123",INDIRECT(PARAMETRI!$B$1&amp;"!$E:$U"),17,FALSE),0))</f>
        <v>0</v>
      </c>
      <c r="O37" s="23">
        <f ca="1">VALUE(IFERROR(VLOOKUP("2A123",INDIRECT(PARAMETRI!$B$1&amp;"!$E:$V"),18,FALSE),0))</f>
        <v>0</v>
      </c>
      <c r="P37" s="15">
        <f t="shared" ca="1" si="25"/>
        <v>0</v>
      </c>
      <c r="AA37" s="9" t="s">
        <v>59</v>
      </c>
      <c r="AB37" s="9" t="s">
        <v>514</v>
      </c>
    </row>
    <row r="38" spans="1:28">
      <c r="A38" s="37" t="s">
        <v>212</v>
      </c>
      <c r="B38" s="28" t="s">
        <v>213</v>
      </c>
      <c r="C38" s="23">
        <f ca="1">VALUE(IFERROR(VLOOKUP("2A124",INDIRECT(PARAMETRI!$B$1&amp;"!$E:$J"),6,FALSE),0))</f>
        <v>0</v>
      </c>
      <c r="D38" s="23">
        <f ca="1">VALUE(IFERROR(VLOOKUP("2A124",INDIRECT(PARAMETRI!$B$1&amp;"!$E:$K"),7,FALSE),0))</f>
        <v>0</v>
      </c>
      <c r="E38" s="23">
        <v>0</v>
      </c>
      <c r="F38" s="23">
        <f ca="1">VALUE(IFERROR(VLOOKUP("2A124",INDIRECT(PARAMETRI!$B$1&amp;"!$E:$M"),9,FALSE),0))</f>
        <v>0</v>
      </c>
      <c r="G38" s="23">
        <f ca="1">VALUE(IFERROR(VLOOKUP("2A124",INDIRECT(PARAMETRI!$B$1&amp;"!$E:$N"),10,FALSE),0))</f>
        <v>0</v>
      </c>
      <c r="H38" s="23">
        <f ca="1">VALUE(IFERROR(VLOOKUP("2A124",INDIRECT(PARAMETRI!$B$1&amp;"!$E:$O"),11,FALSE),0))</f>
        <v>0</v>
      </c>
      <c r="I38" s="23">
        <f ca="1">VALUE(IFERROR(VLOOKUP("2A124",INDIRECT(PARAMETRI!$B$1&amp;"!$E:$P"),12,FALSE),0))</f>
        <v>0</v>
      </c>
      <c r="J38" s="23">
        <f ca="1">VALUE(IFERROR(VLOOKUP("2A124",INDIRECT(PARAMETRI!$B$1&amp;"!$E:$Q"),13,FALSE),0))</f>
        <v>0</v>
      </c>
      <c r="K38" s="23">
        <f ca="1">VALUE(IFERROR(VLOOKUP("2A124",INDIRECT(PARAMETRI!$B$1&amp;"!$E:$R"),14,FALSE),0))</f>
        <v>0</v>
      </c>
      <c r="L38" s="23">
        <f ca="1">VALUE(IFERROR(VLOOKUP("2A124",INDIRECT(PARAMETRI!$B$1&amp;"!$E:$S"),15,FALSE),0))</f>
        <v>0</v>
      </c>
      <c r="M38" s="23">
        <f ca="1">VALUE(IFERROR(VLOOKUP("2A124",INDIRECT(PARAMETRI!$B$1&amp;"!$E:$T"),16,FALSE),0))</f>
        <v>0</v>
      </c>
      <c r="N38" s="23">
        <f ca="1">VALUE(IFERROR(VLOOKUP("2A124",INDIRECT(PARAMETRI!$B$1&amp;"!$E:$U"),17,FALSE),0))</f>
        <v>0</v>
      </c>
      <c r="O38" s="23">
        <f ca="1">VALUE(IFERROR(VLOOKUP("2A124",INDIRECT(PARAMETRI!$B$1&amp;"!$E:$V"),18,FALSE),0))</f>
        <v>0</v>
      </c>
      <c r="P38" s="15">
        <f t="shared" ca="1" si="25"/>
        <v>0</v>
      </c>
      <c r="AA38" s="9" t="s">
        <v>60</v>
      </c>
      <c r="AB38" s="9" t="s">
        <v>514</v>
      </c>
    </row>
    <row r="39" spans="1:28">
      <c r="A39" s="37" t="s">
        <v>214</v>
      </c>
      <c r="B39" s="28" t="s">
        <v>215</v>
      </c>
      <c r="C39" s="23">
        <f ca="1">VALUE(IFERROR(VLOOKUP("2A125",INDIRECT(PARAMETRI!$B$1&amp;"!$E:$J"),6,FALSE),0))</f>
        <v>0</v>
      </c>
      <c r="D39" s="23">
        <f ca="1">VALUE(IFERROR(VLOOKUP("2A125",INDIRECT(PARAMETRI!$B$1&amp;"!$E:$K"),7,FALSE),0))</f>
        <v>0</v>
      </c>
      <c r="E39" s="23">
        <v>0</v>
      </c>
      <c r="F39" s="23">
        <f ca="1">VALUE(IFERROR(VLOOKUP("2A125",INDIRECT(PARAMETRI!$B$1&amp;"!$E:$M"),9,FALSE),0))</f>
        <v>0</v>
      </c>
      <c r="G39" s="23">
        <f ca="1">VALUE(IFERROR(VLOOKUP("2A125",INDIRECT(PARAMETRI!$B$1&amp;"!$E:$N"),10,FALSE),0))</f>
        <v>0</v>
      </c>
      <c r="H39" s="23">
        <f ca="1">VALUE(IFERROR(VLOOKUP("2A125",INDIRECT(PARAMETRI!$B$1&amp;"!$E:$O"),11,FALSE),0))</f>
        <v>0</v>
      </c>
      <c r="I39" s="23">
        <f ca="1">VALUE(IFERROR(VLOOKUP("2A125",INDIRECT(PARAMETRI!$B$1&amp;"!$E:$P"),12,FALSE),0))</f>
        <v>0</v>
      </c>
      <c r="J39" s="23">
        <f ca="1">VALUE(IFERROR(VLOOKUP("2A125",INDIRECT(PARAMETRI!$B$1&amp;"!$E:$Q"),13,FALSE),0))</f>
        <v>0</v>
      </c>
      <c r="K39" s="23">
        <f ca="1">VALUE(IFERROR(VLOOKUP("2A125",INDIRECT(PARAMETRI!$B$1&amp;"!$E:$R"),14,FALSE),0))</f>
        <v>0</v>
      </c>
      <c r="L39" s="23">
        <f ca="1">VALUE(IFERROR(VLOOKUP("2A125",INDIRECT(PARAMETRI!$B$1&amp;"!$E:$S"),15,FALSE),0))</f>
        <v>0</v>
      </c>
      <c r="M39" s="23">
        <f ca="1">VALUE(IFERROR(VLOOKUP("2A125",INDIRECT(PARAMETRI!$B$1&amp;"!$E:$T"),16,FALSE),0))</f>
        <v>0</v>
      </c>
      <c r="N39" s="23">
        <f ca="1">VALUE(IFERROR(VLOOKUP("2A125",INDIRECT(PARAMETRI!$B$1&amp;"!$E:$U"),17,FALSE),0))</f>
        <v>0</v>
      </c>
      <c r="O39" s="23">
        <f ca="1">VALUE(IFERROR(VLOOKUP("2A125",INDIRECT(PARAMETRI!$B$1&amp;"!$E:$V"),18,FALSE),0))</f>
        <v>0</v>
      </c>
      <c r="P39" s="15">
        <f t="shared" ca="1" si="25"/>
        <v>0</v>
      </c>
      <c r="AA39" s="9" t="s">
        <v>61</v>
      </c>
      <c r="AB39" s="9" t="s">
        <v>514</v>
      </c>
    </row>
    <row r="40" spans="1:28">
      <c r="A40" s="35" t="s">
        <v>216</v>
      </c>
      <c r="B40" s="27" t="s">
        <v>217</v>
      </c>
      <c r="C40" s="15">
        <f ca="1">C41+C42</f>
        <v>31718.33</v>
      </c>
      <c r="D40" s="15">
        <f t="shared" ref="D40:G40" ca="1" si="42">D41+D42</f>
        <v>5774.47</v>
      </c>
      <c r="E40" s="15">
        <f t="shared" si="42"/>
        <v>177343.5</v>
      </c>
      <c r="F40" s="15">
        <f t="shared" ca="1" si="42"/>
        <v>106064.69</v>
      </c>
      <c r="G40" s="15">
        <f t="shared" ca="1" si="42"/>
        <v>41755.67</v>
      </c>
      <c r="H40" s="15">
        <f t="shared" ref="H40" ca="1" si="43">H41+H42</f>
        <v>15172.98</v>
      </c>
      <c r="I40" s="15">
        <f t="shared" ref="I40" ca="1" si="44">I41+I42</f>
        <v>610.21</v>
      </c>
      <c r="J40" s="15">
        <f t="shared" ref="J40" ca="1" si="45">J41+J42</f>
        <v>3161.88</v>
      </c>
      <c r="K40" s="15">
        <f t="shared" ref="K40" ca="1" si="46">K41+K42</f>
        <v>39341.58</v>
      </c>
      <c r="L40" s="15">
        <f t="shared" ref="L40" ca="1" si="47">L41+L42</f>
        <v>10190.66</v>
      </c>
      <c r="M40" s="15">
        <f t="shared" ref="M40:N40" ca="1" si="48">M41+M42</f>
        <v>0.2</v>
      </c>
      <c r="N40" s="15">
        <f t="shared" ca="1" si="48"/>
        <v>144546.92000000001</v>
      </c>
      <c r="O40" s="15">
        <f t="shared" ref="O40" ca="1" si="49">O41+O42</f>
        <v>19.760000000000002</v>
      </c>
      <c r="P40" s="15">
        <f t="shared" ca="1" si="25"/>
        <v>575700.85</v>
      </c>
      <c r="AA40" s="9" t="s">
        <v>486</v>
      </c>
    </row>
    <row r="41" spans="1:28">
      <c r="A41" s="37" t="s">
        <v>218</v>
      </c>
      <c r="B41" s="28" t="s">
        <v>219</v>
      </c>
      <c r="C41" s="23">
        <f ca="1">VALUE(IFERROR(VLOOKUP("2A131",INDIRECT(PARAMETRI!$B$1&amp;"!$E:$J"),6,FALSE),0))</f>
        <v>31718.33</v>
      </c>
      <c r="D41" s="23">
        <f ca="1">VALUE(IFERROR(VLOOKUP("2A131",INDIRECT(PARAMETRI!$B$1&amp;"!$E:$K"),7,FALSE),0))</f>
        <v>5774.47</v>
      </c>
      <c r="E41" s="23">
        <v>177343.5</v>
      </c>
      <c r="F41" s="23">
        <f ca="1">VALUE(IFERROR(VLOOKUP("2A131",INDIRECT(PARAMETRI!$B$1&amp;"!$E:$M"),9,FALSE),0))</f>
        <v>106064.69</v>
      </c>
      <c r="G41" s="23">
        <f ca="1">VALUE(IFERROR(VLOOKUP("2A131",INDIRECT(PARAMETRI!$B$1&amp;"!$E:$N"),10,FALSE),0))</f>
        <v>41755.67</v>
      </c>
      <c r="H41" s="23">
        <f ca="1">VALUE(IFERROR(VLOOKUP("2A131",INDIRECT(PARAMETRI!$B$1&amp;"!$E:$O"),11,FALSE),0))</f>
        <v>15172.98</v>
      </c>
      <c r="I41" s="23">
        <f ca="1">VALUE(IFERROR(VLOOKUP("2A131",INDIRECT(PARAMETRI!$B$1&amp;"!$E:$P"),12,FALSE),0))</f>
        <v>610.21</v>
      </c>
      <c r="J41" s="23">
        <f ca="1">VALUE(IFERROR(VLOOKUP("2A131",INDIRECT(PARAMETRI!$B$1&amp;"!$E:$Q"),13,FALSE),0))</f>
        <v>3161.88</v>
      </c>
      <c r="K41" s="23">
        <f ca="1">VALUE(IFERROR(VLOOKUP("2A131",INDIRECT(PARAMETRI!$B$1&amp;"!$E:$R"),14,FALSE),0))</f>
        <v>39341.58</v>
      </c>
      <c r="L41" s="23">
        <f ca="1">VALUE(IFERROR(VLOOKUP("2A131",INDIRECT(PARAMETRI!$B$1&amp;"!$E:$S"),15,FALSE),0))</f>
        <v>10077.18</v>
      </c>
      <c r="M41" s="23">
        <f ca="1">VALUE(IFERROR(VLOOKUP("2A131",INDIRECT(PARAMETRI!$B$1&amp;"!$E:$T"),16,FALSE),0))</f>
        <v>0.2</v>
      </c>
      <c r="N41" s="23">
        <f ca="1">VALUE(IFERROR(VLOOKUP("2A131",INDIRECT(PARAMETRI!$B$1&amp;"!$E:$U"),17,FALSE),0))</f>
        <v>144546.92000000001</v>
      </c>
      <c r="O41" s="23">
        <f ca="1">VALUE(IFERROR(VLOOKUP("2A131",INDIRECT(PARAMETRI!$B$1&amp;"!$E:$V"),18,FALSE),0))</f>
        <v>19.760000000000002</v>
      </c>
      <c r="P41" s="15">
        <f t="shared" ca="1" si="25"/>
        <v>575587.37</v>
      </c>
      <c r="AA41" s="9" t="s">
        <v>62</v>
      </c>
      <c r="AB41" s="9" t="s">
        <v>514</v>
      </c>
    </row>
    <row r="42" spans="1:28">
      <c r="A42" s="37" t="s">
        <v>220</v>
      </c>
      <c r="B42" s="28" t="s">
        <v>221</v>
      </c>
      <c r="C42" s="23">
        <f ca="1">VALUE(IFERROR(VLOOKUP("2A132",INDIRECT(PARAMETRI!$B$1&amp;"!$E:$J"),6,FALSE),0))</f>
        <v>0</v>
      </c>
      <c r="D42" s="23">
        <f ca="1">VALUE(IFERROR(VLOOKUP("2A132",INDIRECT(PARAMETRI!$B$1&amp;"!$E:$K"),7,FALSE),0))</f>
        <v>0</v>
      </c>
      <c r="E42" s="23">
        <v>0</v>
      </c>
      <c r="F42" s="23">
        <f ca="1">VALUE(IFERROR(VLOOKUP("2A132",INDIRECT(PARAMETRI!$B$1&amp;"!$E:$M"),9,FALSE),0))</f>
        <v>0</v>
      </c>
      <c r="G42" s="23">
        <f ca="1">VALUE(IFERROR(VLOOKUP("2A132",INDIRECT(PARAMETRI!$B$1&amp;"!$E:$N"),10,FALSE),0))</f>
        <v>0</v>
      </c>
      <c r="H42" s="23">
        <f ca="1">VALUE(IFERROR(VLOOKUP("2A132",INDIRECT(PARAMETRI!$B$1&amp;"!$E:$O"),11,FALSE),0))</f>
        <v>0</v>
      </c>
      <c r="I42" s="23">
        <f ca="1">VALUE(IFERROR(VLOOKUP("2A132",INDIRECT(PARAMETRI!$B$1&amp;"!$E:$P"),12,FALSE),0))</f>
        <v>0</v>
      </c>
      <c r="J42" s="23">
        <f ca="1">VALUE(IFERROR(VLOOKUP("2A132",INDIRECT(PARAMETRI!$B$1&amp;"!$E:$Q"),13,FALSE),0))</f>
        <v>0</v>
      </c>
      <c r="K42" s="23">
        <f ca="1">VALUE(IFERROR(VLOOKUP("2A132",INDIRECT(PARAMETRI!$B$1&amp;"!$E:$R"),14,FALSE),0))</f>
        <v>0</v>
      </c>
      <c r="L42" s="23">
        <f ca="1">VALUE(IFERROR(VLOOKUP("2A132",INDIRECT(PARAMETRI!$B$1&amp;"!$E:$S"),15,FALSE),0))</f>
        <v>113.48</v>
      </c>
      <c r="M42" s="23">
        <f ca="1">VALUE(IFERROR(VLOOKUP("2A132",INDIRECT(PARAMETRI!$B$1&amp;"!$E:$T"),16,FALSE),0))</f>
        <v>0</v>
      </c>
      <c r="N42" s="23">
        <f ca="1">VALUE(IFERROR(VLOOKUP("2A132",INDIRECT(PARAMETRI!$B$1&amp;"!$E:$U"),17,FALSE),0))</f>
        <v>0</v>
      </c>
      <c r="O42" s="23">
        <f ca="1">VALUE(IFERROR(VLOOKUP("2A132",INDIRECT(PARAMETRI!$B$1&amp;"!$E:$V"),18,FALSE),0))</f>
        <v>0</v>
      </c>
      <c r="P42" s="15">
        <f t="shared" ca="1" si="25"/>
        <v>113.48</v>
      </c>
      <c r="AA42" s="9" t="s">
        <v>63</v>
      </c>
      <c r="AB42" s="9" t="s">
        <v>514</v>
      </c>
    </row>
    <row r="43" spans="1:28">
      <c r="A43" s="37" t="s">
        <v>64</v>
      </c>
      <c r="B43" s="28" t="s">
        <v>222</v>
      </c>
      <c r="C43" s="23">
        <f ca="1">VALUE(IFERROR(VLOOKUP("2B100",INDIRECT(PARAMETRI!$B$1&amp;"!$E:$J"),6,FALSE),0))</f>
        <v>140962.96</v>
      </c>
      <c r="D43" s="23">
        <f ca="1">VALUE(IFERROR(VLOOKUP("2B100",INDIRECT(PARAMETRI!$B$1&amp;"!$E:$K"),7,FALSE),0))</f>
        <v>5355.18</v>
      </c>
      <c r="E43" s="23">
        <v>3106141.66</v>
      </c>
      <c r="F43" s="23">
        <f ca="1">VALUE(IFERROR(VLOOKUP("2B100",INDIRECT(PARAMETRI!$B$1&amp;"!$E:$M"),9,FALSE),0))</f>
        <v>27364.57</v>
      </c>
      <c r="G43" s="23">
        <f ca="1">VALUE(IFERROR(VLOOKUP("2B100",INDIRECT(PARAMETRI!$B$1&amp;"!$E:$N"),10,FALSE),0))</f>
        <v>56432.58</v>
      </c>
      <c r="H43" s="23">
        <f ca="1">VALUE(IFERROR(VLOOKUP("2B100",INDIRECT(PARAMETRI!$B$1&amp;"!$E:$O"),11,FALSE),0))</f>
        <v>82934.179999999993</v>
      </c>
      <c r="I43" s="23">
        <f ca="1">VALUE(IFERROR(VLOOKUP("2B100",INDIRECT(PARAMETRI!$B$1&amp;"!$E:$P"),12,FALSE),0))</f>
        <v>3641.47</v>
      </c>
      <c r="J43" s="23">
        <f ca="1">VALUE(IFERROR(VLOOKUP("2B100",INDIRECT(PARAMETRI!$B$1&amp;"!$E:$Q"),13,FALSE),0))</f>
        <v>19117.3</v>
      </c>
      <c r="K43" s="23">
        <f ca="1">VALUE(IFERROR(VLOOKUP("2B100",INDIRECT(PARAMETRI!$B$1&amp;"!$E:$R"),14,FALSE),0))</f>
        <v>55960.42</v>
      </c>
      <c r="L43" s="23">
        <f ca="1">VALUE(IFERROR(VLOOKUP("2B100",INDIRECT(PARAMETRI!$B$1&amp;"!$E:$S"),15,FALSE),0))</f>
        <v>28874.22</v>
      </c>
      <c r="M43" s="23">
        <f ca="1">VALUE(IFERROR(VLOOKUP("2B100",INDIRECT(PARAMETRI!$B$1&amp;"!$E:$T"),16,FALSE),0))</f>
        <v>6.74</v>
      </c>
      <c r="N43" s="23">
        <f ca="1">VALUE(IFERROR(VLOOKUP("2B100",INDIRECT(PARAMETRI!$B$1&amp;"!$E:$U"),17,FALSE),0))</f>
        <v>40386.1</v>
      </c>
      <c r="O43" s="23">
        <f ca="1">VALUE(IFERROR(VLOOKUP("2B100",INDIRECT(PARAMETRI!$B$1&amp;"!$E:$V"),18,FALSE),0))</f>
        <v>114.2</v>
      </c>
      <c r="P43" s="15">
        <f t="shared" ca="1" si="25"/>
        <v>3567291.58</v>
      </c>
      <c r="AA43" s="9" t="s">
        <v>64</v>
      </c>
      <c r="AB43" s="9" t="s">
        <v>514</v>
      </c>
    </row>
    <row r="44" spans="1:28">
      <c r="A44" s="37" t="s">
        <v>65</v>
      </c>
      <c r="B44" s="28" t="s">
        <v>223</v>
      </c>
      <c r="C44" s="23">
        <f ca="1">VALUE(IFERROR(VLOOKUP("2C100",INDIRECT(PARAMETRI!$B$1&amp;"!$E:$J"),6,FALSE),0))</f>
        <v>0</v>
      </c>
      <c r="D44" s="23">
        <f ca="1">VALUE(IFERROR(VLOOKUP("2C100",INDIRECT(PARAMETRI!$B$1&amp;"!$E:$K"),7,FALSE),0))</f>
        <v>0</v>
      </c>
      <c r="E44" s="23">
        <v>0</v>
      </c>
      <c r="F44" s="23">
        <f ca="1">VALUE(IFERROR(VLOOKUP("2C100",INDIRECT(PARAMETRI!$B$1&amp;"!$E:$M"),9,FALSE),0))</f>
        <v>0</v>
      </c>
      <c r="G44" s="23">
        <f ca="1">VALUE(IFERROR(VLOOKUP("2C100",INDIRECT(PARAMETRI!$B$1&amp;"!$E:$N"),10,FALSE),0))</f>
        <v>0</v>
      </c>
      <c r="H44" s="23">
        <f ca="1">VALUE(IFERROR(VLOOKUP("2C100",INDIRECT(PARAMETRI!$B$1&amp;"!$E:$O"),11,FALSE),0))</f>
        <v>0</v>
      </c>
      <c r="I44" s="23">
        <f ca="1">VALUE(IFERROR(VLOOKUP("2C100",INDIRECT(PARAMETRI!$B$1&amp;"!$E:$P"),12,FALSE),0))</f>
        <v>0</v>
      </c>
      <c r="J44" s="23">
        <f ca="1">VALUE(IFERROR(VLOOKUP("2C100",INDIRECT(PARAMETRI!$B$1&amp;"!$E:$Q"),13,FALSE),0))</f>
        <v>0</v>
      </c>
      <c r="K44" s="23">
        <f ca="1">VALUE(IFERROR(VLOOKUP("2C100",INDIRECT(PARAMETRI!$B$1&amp;"!$E:$R"),14,FALSE),0))</f>
        <v>0</v>
      </c>
      <c r="L44" s="23">
        <f ca="1">VALUE(IFERROR(VLOOKUP("2C100",INDIRECT(PARAMETRI!$B$1&amp;"!$E:$S"),15,FALSE),0))</f>
        <v>0</v>
      </c>
      <c r="M44" s="23">
        <f ca="1">VALUE(IFERROR(VLOOKUP("2C100",INDIRECT(PARAMETRI!$B$1&amp;"!$E:$T"),16,FALSE),0))</f>
        <v>0</v>
      </c>
      <c r="N44" s="23">
        <f ca="1">VALUE(IFERROR(VLOOKUP("2C100",INDIRECT(PARAMETRI!$B$1&amp;"!$E:$U"),17,FALSE),0))</f>
        <v>0</v>
      </c>
      <c r="O44" s="23">
        <f ca="1">VALUE(IFERROR(VLOOKUP("2C100",INDIRECT(PARAMETRI!$B$1&amp;"!$E:$V"),18,FALSE),0))</f>
        <v>0</v>
      </c>
      <c r="P44" s="15">
        <f t="shared" ca="1" si="25"/>
        <v>0</v>
      </c>
      <c r="AA44" s="9" t="s">
        <v>65</v>
      </c>
      <c r="AB44" s="9" t="s">
        <v>514</v>
      </c>
    </row>
    <row r="45" spans="1:28">
      <c r="A45" s="37" t="s">
        <v>66</v>
      </c>
      <c r="B45" s="28" t="s">
        <v>224</v>
      </c>
      <c r="C45" s="23">
        <f ca="1">VALUE(IFERROR(VLOOKUP("2D100",INDIRECT(PARAMETRI!$B$1&amp;"!$E:$J"),6,FALSE),0))</f>
        <v>0</v>
      </c>
      <c r="D45" s="23">
        <f ca="1">VALUE(IFERROR(VLOOKUP("2D100",INDIRECT(PARAMETRI!$B$1&amp;"!$E:$K"),7,FALSE),0))</f>
        <v>0</v>
      </c>
      <c r="E45" s="23">
        <v>0</v>
      </c>
      <c r="F45" s="23">
        <f ca="1">VALUE(IFERROR(VLOOKUP("2D100",INDIRECT(PARAMETRI!$B$1&amp;"!$E:$M"),9,FALSE),0))</f>
        <v>0</v>
      </c>
      <c r="G45" s="23">
        <f ca="1">VALUE(IFERROR(VLOOKUP("2D100",INDIRECT(PARAMETRI!$B$1&amp;"!$E:$N"),10,FALSE),0))</f>
        <v>0</v>
      </c>
      <c r="H45" s="23">
        <f ca="1">VALUE(IFERROR(VLOOKUP("2D100",INDIRECT(PARAMETRI!$B$1&amp;"!$E:$O"),11,FALSE),0))</f>
        <v>0</v>
      </c>
      <c r="I45" s="23">
        <f ca="1">VALUE(IFERROR(VLOOKUP("2D100",INDIRECT(PARAMETRI!$B$1&amp;"!$E:$P"),12,FALSE),0))</f>
        <v>0</v>
      </c>
      <c r="J45" s="23">
        <f ca="1">VALUE(IFERROR(VLOOKUP("2D100",INDIRECT(PARAMETRI!$B$1&amp;"!$E:$Q"),13,FALSE),0))</f>
        <v>0</v>
      </c>
      <c r="K45" s="23">
        <f ca="1">VALUE(IFERROR(VLOOKUP("2D100",INDIRECT(PARAMETRI!$B$1&amp;"!$E:$R"),14,FALSE),0))</f>
        <v>0</v>
      </c>
      <c r="L45" s="23">
        <f ca="1">VALUE(IFERROR(VLOOKUP("2D100",INDIRECT(PARAMETRI!$B$1&amp;"!$E:$S"),15,FALSE),0))</f>
        <v>0</v>
      </c>
      <c r="M45" s="23">
        <f ca="1">VALUE(IFERROR(VLOOKUP("2D100",INDIRECT(PARAMETRI!$B$1&amp;"!$E:$T"),16,FALSE),0))</f>
        <v>0</v>
      </c>
      <c r="N45" s="23">
        <f ca="1">VALUE(IFERROR(VLOOKUP("2D100",INDIRECT(PARAMETRI!$B$1&amp;"!$E:$U"),17,FALSE),0))</f>
        <v>0</v>
      </c>
      <c r="O45" s="23">
        <f ca="1">VALUE(IFERROR(VLOOKUP("2D100",INDIRECT(PARAMETRI!$B$1&amp;"!$E:$V"),18,FALSE),0))</f>
        <v>0</v>
      </c>
      <c r="P45" s="15">
        <f t="shared" ca="1" si="25"/>
        <v>0</v>
      </c>
      <c r="AA45" s="9" t="s">
        <v>66</v>
      </c>
      <c r="AB45" s="9" t="s">
        <v>514</v>
      </c>
    </row>
    <row r="46" spans="1:28">
      <c r="A46" s="35" t="s">
        <v>358</v>
      </c>
      <c r="B46" s="27" t="s">
        <v>225</v>
      </c>
      <c r="C46" s="17">
        <f ca="1">C47+C48+C51</f>
        <v>29877651.280000001</v>
      </c>
      <c r="D46" s="17">
        <f t="shared" ref="D46:G46" ca="1" si="50">D47+D48+D51</f>
        <v>114981.27</v>
      </c>
      <c r="E46" s="17">
        <f t="shared" si="50"/>
        <v>36458147.689999998</v>
      </c>
      <c r="F46" s="17">
        <f t="shared" ca="1" si="50"/>
        <v>46254.78</v>
      </c>
      <c r="G46" s="17">
        <f t="shared" ca="1" si="50"/>
        <v>1697404.06</v>
      </c>
      <c r="H46" s="17">
        <f t="shared" ref="H46" ca="1" si="51">H47+H48+H51</f>
        <v>3220578.76</v>
      </c>
      <c r="I46" s="17">
        <f t="shared" ref="I46" ca="1" si="52">I47+I48+I51</f>
        <v>75969.56</v>
      </c>
      <c r="J46" s="17">
        <f t="shared" ref="J46" ca="1" si="53">J47+J48+J51</f>
        <v>479880.86</v>
      </c>
      <c r="K46" s="17">
        <f t="shared" ref="K46" ca="1" si="54">K47+K48+K51</f>
        <v>1495909.17</v>
      </c>
      <c r="L46" s="17">
        <f t="shared" ref="L46" ca="1" si="55">L47+L48+L51</f>
        <v>525719.53</v>
      </c>
      <c r="M46" s="17">
        <f t="shared" ref="M46:N46" ca="1" si="56">M47+M48+M51</f>
        <v>858.12</v>
      </c>
      <c r="N46" s="17">
        <f t="shared" ca="1" si="56"/>
        <v>1298756.8400000001</v>
      </c>
      <c r="O46" s="17">
        <f t="shared" ref="O46" ca="1" si="57">O47+O48+O51</f>
        <v>2405.7600000000002</v>
      </c>
      <c r="P46" s="15">
        <f t="shared" ca="1" si="25"/>
        <v>75294517.680000007</v>
      </c>
      <c r="AA46" s="9" t="s">
        <v>358</v>
      </c>
    </row>
    <row r="47" spans="1:28">
      <c r="A47" s="37" t="s">
        <v>359</v>
      </c>
      <c r="B47" s="28" t="s">
        <v>226</v>
      </c>
      <c r="C47" s="23">
        <f ca="1">VALUE(IFERROR(VLOOKUP("2E110",INDIRECT(PARAMETRI!$B$1&amp;"!$E:$J"),6,FALSE),0))</f>
        <v>30190.07</v>
      </c>
      <c r="D47" s="23">
        <f ca="1">VALUE(IFERROR(VLOOKUP("2E110",INDIRECT(PARAMETRI!$B$1&amp;"!$E:$K"),7,FALSE),0))</f>
        <v>1451.92</v>
      </c>
      <c r="E47" s="23">
        <v>229.85</v>
      </c>
      <c r="F47" s="23">
        <f ca="1">VALUE(IFERROR(VLOOKUP("2E110",INDIRECT(PARAMETRI!$B$1&amp;"!$E:$M"),9,FALSE),0))</f>
        <v>10263.11</v>
      </c>
      <c r="G47" s="23">
        <f ca="1">VALUE(IFERROR(VLOOKUP("2E110",INDIRECT(PARAMETRI!$B$1&amp;"!$E:$N"),10,FALSE),0))</f>
        <v>147072.31</v>
      </c>
      <c r="H47" s="23">
        <f ca="1">VALUE(IFERROR(VLOOKUP("2E110",INDIRECT(PARAMETRI!$B$1&amp;"!$E:$O"),11,FALSE),0))</f>
        <v>1108179.55</v>
      </c>
      <c r="I47" s="23">
        <f ca="1">VALUE(IFERROR(VLOOKUP("2E110",INDIRECT(PARAMETRI!$B$1&amp;"!$E:$P"),12,FALSE),0))</f>
        <v>448.15</v>
      </c>
      <c r="J47" s="23">
        <f ca="1">VALUE(IFERROR(VLOOKUP("2E110",INDIRECT(PARAMETRI!$B$1&amp;"!$E:$Q"),13,FALSE),0))</f>
        <v>2697.47</v>
      </c>
      <c r="K47" s="23">
        <f ca="1">VALUE(IFERROR(VLOOKUP("2E110",INDIRECT(PARAMETRI!$B$1&amp;"!$E:$R"),14,FALSE),0))</f>
        <v>207442.25</v>
      </c>
      <c r="L47" s="23">
        <f ca="1">VALUE(IFERROR(VLOOKUP("2E110",INDIRECT(PARAMETRI!$B$1&amp;"!$E:$S"),15,FALSE),0))</f>
        <v>3733.48</v>
      </c>
      <c r="M47" s="23">
        <f ca="1">VALUE(IFERROR(VLOOKUP("2E110",INDIRECT(PARAMETRI!$B$1&amp;"!$E:$T"),16,FALSE),0))</f>
        <v>267.89999999999998</v>
      </c>
      <c r="N47" s="23">
        <f ca="1">VALUE(IFERROR(VLOOKUP("2E110",INDIRECT(PARAMETRI!$B$1&amp;"!$E:$U"),17,FALSE),0))</f>
        <v>7125.68</v>
      </c>
      <c r="O47" s="23">
        <f ca="1">VALUE(IFERROR(VLOOKUP("2E110",INDIRECT(PARAMETRI!$B$1&amp;"!$E:$V"),18,FALSE),0))</f>
        <v>20.350000000000001</v>
      </c>
      <c r="P47" s="15">
        <f t="shared" ca="1" si="25"/>
        <v>1519122.09</v>
      </c>
      <c r="AA47" s="9" t="s">
        <v>67</v>
      </c>
      <c r="AB47" s="9" t="s">
        <v>514</v>
      </c>
    </row>
    <row r="48" spans="1:28">
      <c r="A48" s="35" t="s">
        <v>360</v>
      </c>
      <c r="B48" s="27" t="s">
        <v>227</v>
      </c>
      <c r="C48" s="15">
        <f ca="1">C49+C50</f>
        <v>11668170.35</v>
      </c>
      <c r="D48" s="15">
        <f t="shared" ref="D48:G48" ca="1" si="58">D49+D50</f>
        <v>84155.07</v>
      </c>
      <c r="E48" s="15">
        <f t="shared" si="58"/>
        <v>36451557.990000002</v>
      </c>
      <c r="F48" s="15">
        <f t="shared" ca="1" si="58"/>
        <v>24686.59</v>
      </c>
      <c r="G48" s="15">
        <f t="shared" ca="1" si="58"/>
        <v>944384.08</v>
      </c>
      <c r="H48" s="15">
        <f t="shared" ref="H48" ca="1" si="59">H49+H50</f>
        <v>1345151.57</v>
      </c>
      <c r="I48" s="15">
        <f t="shared" ref="I48" ca="1" si="60">I49+I50</f>
        <v>54047.27</v>
      </c>
      <c r="J48" s="15">
        <f t="shared" ref="J48" ca="1" si="61">J49+J50</f>
        <v>340600.9</v>
      </c>
      <c r="K48" s="15">
        <f t="shared" ref="K48" ca="1" si="62">K49+K50</f>
        <v>869476.03</v>
      </c>
      <c r="L48" s="15">
        <f t="shared" ref="L48" ca="1" si="63">L49+L50</f>
        <v>398654.52</v>
      </c>
      <c r="M48" s="15">
        <f t="shared" ref="M48:N48" ca="1" si="64">M49+M50</f>
        <v>192.54</v>
      </c>
      <c r="N48" s="15">
        <f t="shared" ca="1" si="64"/>
        <v>804603.77</v>
      </c>
      <c r="O48" s="15">
        <f t="shared" ref="O48" ca="1" si="65">O49+O50</f>
        <v>1702.32</v>
      </c>
      <c r="P48" s="15">
        <f t="shared" ca="1" si="25"/>
        <v>52987383</v>
      </c>
      <c r="AA48" s="9" t="s">
        <v>489</v>
      </c>
    </row>
    <row r="49" spans="1:28">
      <c r="A49" s="37" t="s">
        <v>361</v>
      </c>
      <c r="B49" s="28" t="s">
        <v>228</v>
      </c>
      <c r="C49" s="23">
        <f ca="1">VALUE(IFERROR(VLOOKUP("2E121",INDIRECT(PARAMETRI!$B$1&amp;"!$E:$J"),6,FALSE),0))</f>
        <v>10529901.32</v>
      </c>
      <c r="D49" s="23">
        <f ca="1">VALUE(IFERROR(VLOOKUP("2E121",INDIRECT(PARAMETRI!$B$1&amp;"!$E:$K"),7,FALSE),0))</f>
        <v>82518.03</v>
      </c>
      <c r="E49" s="23">
        <v>36451191.049999997</v>
      </c>
      <c r="F49" s="23">
        <f ca="1">VALUE(IFERROR(VLOOKUP("2E121",INDIRECT(PARAMETRI!$B$1&amp;"!$E:$M"),9,FALSE),0))</f>
        <v>24129.63</v>
      </c>
      <c r="G49" s="23">
        <f ca="1">VALUE(IFERROR(VLOOKUP("2E121",INDIRECT(PARAMETRI!$B$1&amp;"!$E:$N"),10,FALSE),0))</f>
        <v>924386.12</v>
      </c>
      <c r="H49" s="23">
        <f ca="1">VALUE(IFERROR(VLOOKUP("2E121",INDIRECT(PARAMETRI!$B$1&amp;"!$E:$O"),11,FALSE),0))</f>
        <v>1320066.48</v>
      </c>
      <c r="I49" s="23">
        <f ca="1">VALUE(IFERROR(VLOOKUP("2E121",INDIRECT(PARAMETRI!$B$1&amp;"!$E:$P"),12,FALSE),0))</f>
        <v>52698.59</v>
      </c>
      <c r="J49" s="23">
        <f ca="1">VALUE(IFERROR(VLOOKUP("2E121",INDIRECT(PARAMETRI!$B$1&amp;"!$E:$Q"),13,FALSE),0))</f>
        <v>333636</v>
      </c>
      <c r="K49" s="23">
        <f ca="1">VALUE(IFERROR(VLOOKUP("2E121",INDIRECT(PARAMETRI!$B$1&amp;"!$E:$R"),14,FALSE),0))</f>
        <v>854135.46</v>
      </c>
      <c r="L49" s="23">
        <f ca="1">VALUE(IFERROR(VLOOKUP("2E121",INDIRECT(PARAMETRI!$B$1&amp;"!$E:$S"),15,FALSE),0))</f>
        <v>391077.91</v>
      </c>
      <c r="M49" s="23">
        <f ca="1">VALUE(IFERROR(VLOOKUP("2E121",INDIRECT(PARAMETRI!$B$1&amp;"!$E:$T"),16,FALSE),0))</f>
        <v>191.86</v>
      </c>
      <c r="N49" s="23">
        <f ca="1">VALUE(IFERROR(VLOOKUP("2E121",INDIRECT(PARAMETRI!$B$1&amp;"!$E:$U"),17,FALSE),0))</f>
        <v>792805.11</v>
      </c>
      <c r="O49" s="23">
        <f ca="1">VALUE(IFERROR(VLOOKUP("2E121",INDIRECT(PARAMETRI!$B$1&amp;"!$E:$V"),18,FALSE),0))</f>
        <v>1660.63</v>
      </c>
      <c r="P49" s="15">
        <f t="shared" ca="1" si="25"/>
        <v>51758398.189999998</v>
      </c>
      <c r="AA49" s="9" t="s">
        <v>68</v>
      </c>
      <c r="AB49" s="9" t="s">
        <v>514</v>
      </c>
    </row>
    <row r="50" spans="1:28">
      <c r="A50" s="37" t="s">
        <v>362</v>
      </c>
      <c r="B50" s="28" t="s">
        <v>229</v>
      </c>
      <c r="C50" s="23">
        <f ca="1">VALUE(IFERROR(VLOOKUP("2E122",INDIRECT(PARAMETRI!$B$1&amp;"!$E:$J"),6,FALSE),0))</f>
        <v>1138269.03</v>
      </c>
      <c r="D50" s="23">
        <f ca="1">VALUE(IFERROR(VLOOKUP("2E122",INDIRECT(PARAMETRI!$B$1&amp;"!$E:$K"),7,FALSE),0))</f>
        <v>1637.04</v>
      </c>
      <c r="E50" s="23">
        <v>366.94</v>
      </c>
      <c r="F50" s="23">
        <f ca="1">VALUE(IFERROR(VLOOKUP("2E122",INDIRECT(PARAMETRI!$B$1&amp;"!$E:$M"),9,FALSE),0))</f>
        <v>556.96</v>
      </c>
      <c r="G50" s="23">
        <f ca="1">VALUE(IFERROR(VLOOKUP("2E122",INDIRECT(PARAMETRI!$B$1&amp;"!$E:$N"),10,FALSE),0))</f>
        <v>19997.96</v>
      </c>
      <c r="H50" s="23">
        <f ca="1">VALUE(IFERROR(VLOOKUP("2E122",INDIRECT(PARAMETRI!$B$1&amp;"!$E:$O"),11,FALSE),0))</f>
        <v>25085.09</v>
      </c>
      <c r="I50" s="23">
        <f ca="1">VALUE(IFERROR(VLOOKUP("2E122",INDIRECT(PARAMETRI!$B$1&amp;"!$E:$P"),12,FALSE),0))</f>
        <v>1348.68</v>
      </c>
      <c r="J50" s="23">
        <f ca="1">VALUE(IFERROR(VLOOKUP("2E122",INDIRECT(PARAMETRI!$B$1&amp;"!$E:$Q"),13,FALSE),0))</f>
        <v>6964.9</v>
      </c>
      <c r="K50" s="23">
        <f ca="1">VALUE(IFERROR(VLOOKUP("2E122",INDIRECT(PARAMETRI!$B$1&amp;"!$E:$R"),14,FALSE),0))</f>
        <v>15340.57</v>
      </c>
      <c r="L50" s="23">
        <f ca="1">VALUE(IFERROR(VLOOKUP("2E122",INDIRECT(PARAMETRI!$B$1&amp;"!$E:$S"),15,FALSE),0))</f>
        <v>7576.61</v>
      </c>
      <c r="M50" s="23">
        <f ca="1">VALUE(IFERROR(VLOOKUP("2E122",INDIRECT(PARAMETRI!$B$1&amp;"!$E:$T"),16,FALSE),0))</f>
        <v>0.68</v>
      </c>
      <c r="N50" s="23">
        <f ca="1">VALUE(IFERROR(VLOOKUP("2E122",INDIRECT(PARAMETRI!$B$1&amp;"!$E:$U"),17,FALSE),0))</f>
        <v>11798.66</v>
      </c>
      <c r="O50" s="23">
        <f ca="1">VALUE(IFERROR(VLOOKUP("2E122",INDIRECT(PARAMETRI!$B$1&amp;"!$E:$V"),18,FALSE),0))</f>
        <v>41.69</v>
      </c>
      <c r="P50" s="15">
        <f t="shared" ca="1" si="25"/>
        <v>1228984.81</v>
      </c>
      <c r="AA50" s="9" t="s">
        <v>69</v>
      </c>
      <c r="AB50" s="9" t="s">
        <v>514</v>
      </c>
    </row>
    <row r="51" spans="1:28">
      <c r="A51" s="37" t="s">
        <v>363</v>
      </c>
      <c r="B51" s="28" t="s">
        <v>230</v>
      </c>
      <c r="C51" s="23">
        <f ca="1">VALUE(IFERROR(VLOOKUP("2E130",INDIRECT(PARAMETRI!$B$1&amp;"!$E:$J"),6,FALSE),0))</f>
        <v>18179290.859999999</v>
      </c>
      <c r="D51" s="23">
        <f ca="1">VALUE(IFERROR(VLOOKUP("2E130",INDIRECT(PARAMETRI!$B$1&amp;"!$E:$K"),7,FALSE),0))</f>
        <v>29374.28</v>
      </c>
      <c r="E51" s="23">
        <v>6359.85</v>
      </c>
      <c r="F51" s="23">
        <f ca="1">VALUE(IFERROR(VLOOKUP("2E130",INDIRECT(PARAMETRI!$B$1&amp;"!$E:$M"),9,FALSE),0))</f>
        <v>11305.08</v>
      </c>
      <c r="G51" s="23">
        <f ca="1">VALUE(IFERROR(VLOOKUP("2E130",INDIRECT(PARAMETRI!$B$1&amp;"!$E:$N"),10,FALSE),0))</f>
        <v>605947.67000000004</v>
      </c>
      <c r="H51" s="23">
        <f ca="1">VALUE(IFERROR(VLOOKUP("2E130",INDIRECT(PARAMETRI!$B$1&amp;"!$E:$O"),11,FALSE),0))</f>
        <v>767247.64</v>
      </c>
      <c r="I51" s="23">
        <f ca="1">VALUE(IFERROR(VLOOKUP("2E130",INDIRECT(PARAMETRI!$B$1&amp;"!$E:$P"),12,FALSE),0))</f>
        <v>21474.14</v>
      </c>
      <c r="J51" s="23">
        <f ca="1">VALUE(IFERROR(VLOOKUP("2E130",INDIRECT(PARAMETRI!$B$1&amp;"!$E:$Q"),13,FALSE),0))</f>
        <v>136582.49</v>
      </c>
      <c r="K51" s="23">
        <f ca="1">VALUE(IFERROR(VLOOKUP("2E130",INDIRECT(PARAMETRI!$B$1&amp;"!$E:$R"),14,FALSE),0))</f>
        <v>418990.89</v>
      </c>
      <c r="L51" s="23">
        <f ca="1">VALUE(IFERROR(VLOOKUP("2E130",INDIRECT(PARAMETRI!$B$1&amp;"!$E:$S"),15,FALSE),0))</f>
        <v>123331.53</v>
      </c>
      <c r="M51" s="23">
        <f ca="1">VALUE(IFERROR(VLOOKUP("2E130",INDIRECT(PARAMETRI!$B$1&amp;"!$E:$T"),16,FALSE),0))</f>
        <v>397.68</v>
      </c>
      <c r="N51" s="23">
        <f ca="1">VALUE(IFERROR(VLOOKUP("2E130",INDIRECT(PARAMETRI!$B$1&amp;"!$E:$U"),17,FALSE),0))</f>
        <v>487027.39</v>
      </c>
      <c r="O51" s="23">
        <f ca="1">VALUE(IFERROR(VLOOKUP("2E130",INDIRECT(PARAMETRI!$B$1&amp;"!$E:$V"),18,FALSE),0))</f>
        <v>683.09</v>
      </c>
      <c r="P51" s="15">
        <f t="shared" ca="1" si="25"/>
        <v>20788012.59</v>
      </c>
      <c r="AA51" s="9" t="s">
        <v>70</v>
      </c>
      <c r="AB51" s="9" t="s">
        <v>514</v>
      </c>
    </row>
    <row r="52" spans="1:28">
      <c r="A52" s="35" t="s">
        <v>231</v>
      </c>
      <c r="B52" s="27" t="s">
        <v>232</v>
      </c>
      <c r="C52" s="15">
        <f ca="1">C53+C57</f>
        <v>2806671.56</v>
      </c>
      <c r="D52" s="15">
        <f t="shared" ref="D52:F52" ca="1" si="66">D53+D57</f>
        <v>15718.21</v>
      </c>
      <c r="E52" s="15">
        <f t="shared" si="66"/>
        <v>3023003.02</v>
      </c>
      <c r="F52" s="15">
        <f t="shared" ca="1" si="66"/>
        <v>1890484.47</v>
      </c>
      <c r="G52" s="15">
        <f ca="1">G53+G57</f>
        <v>503787.33</v>
      </c>
      <c r="H52" s="15">
        <f t="shared" ref="H52:I52" ca="1" si="67">H53+H57</f>
        <v>564611.38</v>
      </c>
      <c r="I52" s="15">
        <f t="shared" ca="1" si="67"/>
        <v>8873.4500000000007</v>
      </c>
      <c r="J52" s="15">
        <f t="shared" ref="J52" ca="1" si="68">J53+J57</f>
        <v>53547.7</v>
      </c>
      <c r="K52" s="15">
        <f t="shared" ref="K52" ca="1" si="69">K53+K57</f>
        <v>301848.48</v>
      </c>
      <c r="L52" s="15">
        <f t="shared" ref="L52" ca="1" si="70">L53+L57</f>
        <v>71243.72</v>
      </c>
      <c r="M52" s="15">
        <f t="shared" ref="M52:N52" ca="1" si="71">M53+M57</f>
        <v>2424.62</v>
      </c>
      <c r="N52" s="15">
        <f t="shared" ca="1" si="71"/>
        <v>88320.69</v>
      </c>
      <c r="O52" s="15">
        <f t="shared" ref="O52" ca="1" si="72">O53+O57</f>
        <v>274.58</v>
      </c>
      <c r="P52" s="15">
        <f t="shared" ca="1" si="25"/>
        <v>9330809.2100000009</v>
      </c>
      <c r="AA52" s="9" t="s">
        <v>231</v>
      </c>
    </row>
    <row r="53" spans="1:28">
      <c r="A53" s="35" t="s">
        <v>233</v>
      </c>
      <c r="B53" s="27" t="s">
        <v>234</v>
      </c>
      <c r="C53" s="15">
        <f ca="1">C54+C55+C56</f>
        <v>1202869.57</v>
      </c>
      <c r="D53" s="15">
        <f t="shared" ref="D53:F53" ca="1" si="73">D54+D55+D56</f>
        <v>6422.75</v>
      </c>
      <c r="E53" s="15">
        <f t="shared" si="73"/>
        <v>1528199.66</v>
      </c>
      <c r="F53" s="15">
        <f t="shared" ca="1" si="73"/>
        <v>478503.62</v>
      </c>
      <c r="G53" s="15">
        <f ca="1">G54+G55+G56</f>
        <v>289974.83</v>
      </c>
      <c r="H53" s="15">
        <f t="shared" ref="H53:I53" ca="1" si="74">H54+H55+H56</f>
        <v>238169.5</v>
      </c>
      <c r="I53" s="15">
        <f t="shared" ca="1" si="74"/>
        <v>3772.9</v>
      </c>
      <c r="J53" s="15">
        <f t="shared" ref="J53" ca="1" si="75">J54+J55+J56</f>
        <v>22404.25</v>
      </c>
      <c r="K53" s="15">
        <f t="shared" ref="K53" ca="1" si="76">K54+K55+K56</f>
        <v>128680.75</v>
      </c>
      <c r="L53" s="15">
        <f t="shared" ref="L53" ca="1" si="77">L54+L55+L56</f>
        <v>29917.25</v>
      </c>
      <c r="M53" s="15">
        <f t="shared" ref="M53:N53" ca="1" si="78">M54+M55+M56</f>
        <v>1843.02</v>
      </c>
      <c r="N53" s="15">
        <f t="shared" ca="1" si="78"/>
        <v>42491.92</v>
      </c>
      <c r="O53" s="15">
        <f t="shared" ref="O53" ca="1" si="79">O54+O55+O56</f>
        <v>119.17</v>
      </c>
      <c r="P53" s="15">
        <f t="shared" ca="1" si="25"/>
        <v>3973369.19</v>
      </c>
      <c r="AA53" s="9" t="s">
        <v>492</v>
      </c>
    </row>
    <row r="54" spans="1:28">
      <c r="A54" s="37" t="s">
        <v>235</v>
      </c>
      <c r="B54" s="28" t="s">
        <v>236</v>
      </c>
      <c r="C54" s="23">
        <f ca="1">VALUE(IFERROR(VLOOKUP("2F111",INDIRECT(PARAMETRI!$B$1&amp;"!$E:$J"),6,FALSE),0))</f>
        <v>323632.08</v>
      </c>
      <c r="D54" s="23">
        <f ca="1">VALUE(IFERROR(VLOOKUP("2F111",INDIRECT(PARAMETRI!$B$1&amp;"!$E:$K"),7,FALSE),0))</f>
        <v>1710</v>
      </c>
      <c r="E54" s="23">
        <v>403258.13</v>
      </c>
      <c r="F54" s="23">
        <f ca="1">VALUE(IFERROR(VLOOKUP("2F111",INDIRECT(PARAMETRI!$B$1&amp;"!$E:$M"),9,FALSE),0))</f>
        <v>126245.01</v>
      </c>
      <c r="G54" s="23">
        <f ca="1">VALUE(IFERROR(VLOOKUP("2F111",INDIRECT(PARAMETRI!$B$1&amp;"!$E:$N"),10,FALSE),0))</f>
        <v>77182.28</v>
      </c>
      <c r="H54" s="23">
        <f ca="1">VALUE(IFERROR(VLOOKUP("2F111",INDIRECT(PARAMETRI!$B$1&amp;"!$E:$O"),11,FALSE),0))</f>
        <v>63614.22</v>
      </c>
      <c r="I54" s="23">
        <f ca="1">VALUE(IFERROR(VLOOKUP("2F111",INDIRECT(PARAMETRI!$B$1&amp;"!$E:$P"),12,FALSE),0))</f>
        <v>1002.87</v>
      </c>
      <c r="J54" s="23">
        <f ca="1">VALUE(IFERROR(VLOOKUP("2F111",INDIRECT(PARAMETRI!$B$1&amp;"!$E:$Q"),13,FALSE),0))</f>
        <v>6118.14</v>
      </c>
      <c r="K54" s="23">
        <f ca="1">VALUE(IFERROR(VLOOKUP("2F111",INDIRECT(PARAMETRI!$B$1&amp;"!$E:$R"),14,FALSE),0))</f>
        <v>34221.94</v>
      </c>
      <c r="L54" s="23">
        <f ca="1">VALUE(IFERROR(VLOOKUP("2F111",INDIRECT(PARAMETRI!$B$1&amp;"!$E:$S"),15,FALSE),0))</f>
        <v>7956.73</v>
      </c>
      <c r="M54" s="23">
        <f ca="1">VALUE(IFERROR(VLOOKUP("2F111",INDIRECT(PARAMETRI!$B$1&amp;"!$E:$T"),16,FALSE),0))</f>
        <v>486.19</v>
      </c>
      <c r="N54" s="23">
        <f ca="1">VALUE(IFERROR(VLOOKUP("2F111",INDIRECT(PARAMETRI!$B$1&amp;"!$E:$U"),17,FALSE),0))</f>
        <v>11299.18</v>
      </c>
      <c r="O54" s="23">
        <f ca="1">VALUE(IFERROR(VLOOKUP("2F111",INDIRECT(PARAMETRI!$B$1&amp;"!$E:$V"),18,FALSE),0))</f>
        <v>31.65</v>
      </c>
      <c r="P54" s="15">
        <f t="shared" ca="1" si="25"/>
        <v>1056758.42</v>
      </c>
      <c r="AA54" s="9" t="s">
        <v>71</v>
      </c>
      <c r="AB54" s="9" t="s">
        <v>514</v>
      </c>
    </row>
    <row r="55" spans="1:28">
      <c r="A55" s="37" t="s">
        <v>237</v>
      </c>
      <c r="B55" s="28" t="s">
        <v>238</v>
      </c>
      <c r="C55" s="23">
        <f ca="1">VALUE(IFERROR(VLOOKUP("2F112",INDIRECT(PARAMETRI!$B$1&amp;"!$E:$J"),6,FALSE),0))</f>
        <v>230130.31</v>
      </c>
      <c r="D55" s="23">
        <f ca="1">VALUE(IFERROR(VLOOKUP("2F112",INDIRECT(PARAMETRI!$B$1&amp;"!$E:$K"),7,FALSE),0))</f>
        <v>1225.32</v>
      </c>
      <c r="E55" s="23">
        <v>294613.88</v>
      </c>
      <c r="F55" s="23">
        <f ca="1">VALUE(IFERROR(VLOOKUP("2F112",INDIRECT(PARAMETRI!$B$1&amp;"!$E:$M"),9,FALSE),0))</f>
        <v>92227.56</v>
      </c>
      <c r="G55" s="23">
        <f ca="1">VALUE(IFERROR(VLOOKUP("2F112",INDIRECT(PARAMETRI!$B$1&amp;"!$E:$N"),10,FALSE),0))</f>
        <v>54167.23</v>
      </c>
      <c r="H55" s="23">
        <f ca="1">VALUE(IFERROR(VLOOKUP("2F112",INDIRECT(PARAMETRI!$B$1&amp;"!$E:$O"),11,FALSE),0))</f>
        <v>44860.69</v>
      </c>
      <c r="I55" s="23">
        <f ca="1">VALUE(IFERROR(VLOOKUP("2F112",INDIRECT(PARAMETRI!$B$1&amp;"!$E:$P"),12,FALSE),0))</f>
        <v>724.18</v>
      </c>
      <c r="J55" s="23">
        <f ca="1">VALUE(IFERROR(VLOOKUP("2F112",INDIRECT(PARAMETRI!$B$1&amp;"!$E:$Q"),13,FALSE),0))</f>
        <v>3814.51</v>
      </c>
      <c r="K55" s="23">
        <f ca="1">VALUE(IFERROR(VLOOKUP("2F112",INDIRECT(PARAMETRI!$B$1&amp;"!$E:$R"),14,FALSE),0))</f>
        <v>24692.45</v>
      </c>
      <c r="L55" s="23">
        <f ca="1">VALUE(IFERROR(VLOOKUP("2F112",INDIRECT(PARAMETRI!$B$1&amp;"!$E:$S"),15,FALSE),0))</f>
        <v>5738.44</v>
      </c>
      <c r="M55" s="23">
        <f ca="1">VALUE(IFERROR(VLOOKUP("2F112",INDIRECT(PARAMETRI!$B$1&amp;"!$E:$T"),16,FALSE),0))</f>
        <v>355.37</v>
      </c>
      <c r="N55" s="23">
        <f ca="1">VALUE(IFERROR(VLOOKUP("2F112",INDIRECT(PARAMETRI!$B$1&amp;"!$E:$U"),17,FALSE),0))</f>
        <v>8155.3</v>
      </c>
      <c r="O55" s="23">
        <f ca="1">VALUE(IFERROR(VLOOKUP("2F112",INDIRECT(PARAMETRI!$B$1&amp;"!$E:$V"),18,FALSE),0))</f>
        <v>22.88</v>
      </c>
      <c r="P55" s="15">
        <f t="shared" ca="1" si="25"/>
        <v>760728.12</v>
      </c>
      <c r="AA55" s="9" t="s">
        <v>72</v>
      </c>
      <c r="AB55" s="9" t="s">
        <v>514</v>
      </c>
    </row>
    <row r="56" spans="1:28">
      <c r="A56" s="37" t="s">
        <v>239</v>
      </c>
      <c r="B56" s="28" t="s">
        <v>240</v>
      </c>
      <c r="C56" s="23">
        <f ca="1">VALUE(IFERROR(VLOOKUP("2F113",INDIRECT(PARAMETRI!$B$1&amp;"!$E:$J"),6,FALSE),0))</f>
        <v>649107.18000000005</v>
      </c>
      <c r="D56" s="23">
        <f ca="1">VALUE(IFERROR(VLOOKUP("2F113",INDIRECT(PARAMETRI!$B$1&amp;"!$E:$K"),7,FALSE),0))</f>
        <v>3487.43</v>
      </c>
      <c r="E56" s="23">
        <v>830327.65</v>
      </c>
      <c r="F56" s="23">
        <f ca="1">VALUE(IFERROR(VLOOKUP("2F113",INDIRECT(PARAMETRI!$B$1&amp;"!$E:$M"),9,FALSE),0))</f>
        <v>260031.05</v>
      </c>
      <c r="G56" s="23">
        <f ca="1">VALUE(IFERROR(VLOOKUP("2F113",INDIRECT(PARAMETRI!$B$1&amp;"!$E:$N"),10,FALSE),0))</f>
        <v>158625.32</v>
      </c>
      <c r="H56" s="23">
        <f ca="1">VALUE(IFERROR(VLOOKUP("2F113",INDIRECT(PARAMETRI!$B$1&amp;"!$E:$O"),11,FALSE),0))</f>
        <v>129694.59</v>
      </c>
      <c r="I56" s="23">
        <f ca="1">VALUE(IFERROR(VLOOKUP("2F113",INDIRECT(PARAMETRI!$B$1&amp;"!$E:$P"),12,FALSE),0))</f>
        <v>2045.85</v>
      </c>
      <c r="J56" s="23">
        <f ca="1">VALUE(IFERROR(VLOOKUP("2F113",INDIRECT(PARAMETRI!$B$1&amp;"!$E:$Q"),13,FALSE),0))</f>
        <v>12471.6</v>
      </c>
      <c r="K56" s="23">
        <f ca="1">VALUE(IFERROR(VLOOKUP("2F113",INDIRECT(PARAMETRI!$B$1&amp;"!$E:$R"),14,FALSE),0))</f>
        <v>69766.36</v>
      </c>
      <c r="L56" s="23">
        <f ca="1">VALUE(IFERROR(VLOOKUP("2F113",INDIRECT(PARAMETRI!$B$1&amp;"!$E:$S"),15,FALSE),0))</f>
        <v>16222.08</v>
      </c>
      <c r="M56" s="23">
        <f ca="1">VALUE(IFERROR(VLOOKUP("2F113",INDIRECT(PARAMETRI!$B$1&amp;"!$E:$T"),16,FALSE),0))</f>
        <v>1001.46</v>
      </c>
      <c r="N56" s="23">
        <f ca="1">VALUE(IFERROR(VLOOKUP("2F113",INDIRECT(PARAMETRI!$B$1&amp;"!$E:$U"),17,FALSE),0))</f>
        <v>23037.439999999999</v>
      </c>
      <c r="O56" s="23">
        <f ca="1">VALUE(IFERROR(VLOOKUP("2F113",INDIRECT(PARAMETRI!$B$1&amp;"!$E:$V"),18,FALSE),0))</f>
        <v>64.64</v>
      </c>
      <c r="P56" s="15">
        <f t="shared" ca="1" si="25"/>
        <v>2155882.65</v>
      </c>
      <c r="AA56" s="9" t="s">
        <v>73</v>
      </c>
      <c r="AB56" s="9" t="s">
        <v>514</v>
      </c>
    </row>
    <row r="57" spans="1:28">
      <c r="A57" s="37" t="s">
        <v>241</v>
      </c>
      <c r="B57" s="28" t="s">
        <v>242</v>
      </c>
      <c r="C57" s="23">
        <f ca="1">VALUE(IFERROR(VLOOKUP("2F120",INDIRECT(PARAMETRI!$B$1&amp;"!$E:$J"),6,FALSE),0))</f>
        <v>1603801.99</v>
      </c>
      <c r="D57" s="23">
        <f ca="1">VALUE(IFERROR(VLOOKUP("2F120",INDIRECT(PARAMETRI!$B$1&amp;"!$E:$K"),7,FALSE),0))</f>
        <v>9295.4599999999991</v>
      </c>
      <c r="E57" s="23">
        <v>1494803.36</v>
      </c>
      <c r="F57" s="23">
        <f ca="1">VALUE(IFERROR(VLOOKUP("2F120",INDIRECT(PARAMETRI!$B$1&amp;"!$E:$M"),9,FALSE),0))</f>
        <v>1411980.85</v>
      </c>
      <c r="G57" s="23">
        <f ca="1">VALUE(IFERROR(VLOOKUP("2F120",INDIRECT(PARAMETRI!$B$1&amp;"!$E:$N"),10,FALSE),0))</f>
        <v>213812.5</v>
      </c>
      <c r="H57" s="23">
        <f ca="1">VALUE(IFERROR(VLOOKUP("2F120",INDIRECT(PARAMETRI!$B$1&amp;"!$E:$O"),11,FALSE),0))</f>
        <v>326441.88</v>
      </c>
      <c r="I57" s="23">
        <f ca="1">VALUE(IFERROR(VLOOKUP("2F120",INDIRECT(PARAMETRI!$B$1&amp;"!$E:$P"),12,FALSE),0))</f>
        <v>5100.55</v>
      </c>
      <c r="J57" s="23">
        <f ca="1">VALUE(IFERROR(VLOOKUP("2F120",INDIRECT(PARAMETRI!$B$1&amp;"!$E:$Q"),13,FALSE),0))</f>
        <v>31143.45</v>
      </c>
      <c r="K57" s="23">
        <f ca="1">VALUE(IFERROR(VLOOKUP("2F120",INDIRECT(PARAMETRI!$B$1&amp;"!$E:$R"),14,FALSE),0))</f>
        <v>173167.73</v>
      </c>
      <c r="L57" s="23">
        <f ca="1">VALUE(IFERROR(VLOOKUP("2F120",INDIRECT(PARAMETRI!$B$1&amp;"!$E:$S"),15,FALSE),0))</f>
        <v>41326.47</v>
      </c>
      <c r="M57" s="23">
        <f ca="1">VALUE(IFERROR(VLOOKUP("2F120",INDIRECT(PARAMETRI!$B$1&amp;"!$E:$T"),16,FALSE),0))</f>
        <v>581.6</v>
      </c>
      <c r="N57" s="23">
        <f ca="1">VALUE(IFERROR(VLOOKUP("2F120",INDIRECT(PARAMETRI!$B$1&amp;"!$E:$U"),17,FALSE),0))</f>
        <v>45828.77</v>
      </c>
      <c r="O57" s="23">
        <f ca="1">VALUE(IFERROR(VLOOKUP("2F120",INDIRECT(PARAMETRI!$B$1&amp;"!$E:$V"),18,FALSE),0))</f>
        <v>155.41</v>
      </c>
      <c r="P57" s="15">
        <f t="shared" ca="1" si="25"/>
        <v>5357440.0199999996</v>
      </c>
      <c r="AA57" s="9" t="s">
        <v>74</v>
      </c>
      <c r="AB57" s="9" t="s">
        <v>514</v>
      </c>
    </row>
    <row r="58" spans="1:28">
      <c r="A58" s="35" t="s">
        <v>243</v>
      </c>
      <c r="B58" s="27" t="s">
        <v>244</v>
      </c>
      <c r="C58" s="15">
        <f ca="1">C59+C65+C71</f>
        <v>11520040.460000001</v>
      </c>
      <c r="D58" s="15">
        <f t="shared" ref="D58:G58" ca="1" si="80">D59+D65+D71</f>
        <v>345914.49</v>
      </c>
      <c r="E58" s="15">
        <f t="shared" si="80"/>
        <v>30622181.07</v>
      </c>
      <c r="F58" s="15">
        <f t="shared" ca="1" si="80"/>
        <v>8078450.6799999997</v>
      </c>
      <c r="G58" s="15">
        <f t="shared" ca="1" si="80"/>
        <v>6615773.9800000004</v>
      </c>
      <c r="H58" s="15">
        <f t="shared" ref="H58" ca="1" si="81">H59+H65+H71</f>
        <v>25242335.899999999</v>
      </c>
      <c r="I58" s="15">
        <f t="shared" ref="I58" ca="1" si="82">I59+I65+I71</f>
        <v>78378.47</v>
      </c>
      <c r="J58" s="15">
        <f t="shared" ref="J58" ca="1" si="83">J59+J65+J71</f>
        <v>3271794.66</v>
      </c>
      <c r="K58" s="15">
        <f t="shared" ref="K58" ca="1" si="84">K59+K65+K71</f>
        <v>2340884.69</v>
      </c>
      <c r="L58" s="15">
        <f t="shared" ref="L58" ca="1" si="85">L59+L65+L71</f>
        <v>3570047.45</v>
      </c>
      <c r="M58" s="15">
        <f t="shared" ref="M58:N58" ca="1" si="86">M59+M65+M71</f>
        <v>404.16</v>
      </c>
      <c r="N58" s="15">
        <f t="shared" ca="1" si="86"/>
        <v>1915119.56</v>
      </c>
      <c r="O58" s="15">
        <f t="shared" ref="O58" ca="1" si="87">O59+O65+O71</f>
        <v>2404.7399999999998</v>
      </c>
      <c r="P58" s="15">
        <f t="shared" ref="P58:P89" ca="1" si="88">C58+D58+E58+F58+G58+H58+I58+J58+K58+L58+M58+N58+O58</f>
        <v>93603730.310000002</v>
      </c>
      <c r="AA58" s="9" t="s">
        <v>243</v>
      </c>
    </row>
    <row r="59" spans="1:28">
      <c r="A59" s="35" t="s">
        <v>245</v>
      </c>
      <c r="B59" s="27" t="s">
        <v>246</v>
      </c>
      <c r="C59" s="15">
        <f ca="1">C60+C61+C62+C63+C64</f>
        <v>9644798.0899999999</v>
      </c>
      <c r="D59" s="15">
        <f t="shared" ref="D59:G59" ca="1" si="89">D60+D61+D62+D63+D64</f>
        <v>300800.15999999997</v>
      </c>
      <c r="E59" s="15">
        <f t="shared" si="89"/>
        <v>25241378.030000001</v>
      </c>
      <c r="F59" s="15">
        <f t="shared" ca="1" si="89"/>
        <v>7938511.1299999999</v>
      </c>
      <c r="G59" s="15">
        <f t="shared" ca="1" si="89"/>
        <v>5300924.3899999997</v>
      </c>
      <c r="H59" s="15">
        <f t="shared" ref="H59" ca="1" si="90">H60+H61+H62+H63+H64</f>
        <v>24028907.489999998</v>
      </c>
      <c r="I59" s="15">
        <f t="shared" ref="I59" ca="1" si="91">I60+I61+I62+I63+I64</f>
        <v>69763.92</v>
      </c>
      <c r="J59" s="15">
        <f t="shared" ref="J59" ca="1" si="92">J60+J61+J62+J63+J64</f>
        <v>3178172.1</v>
      </c>
      <c r="K59" s="15">
        <f t="shared" ref="K59" ca="1" si="93">K60+K61+K62+K63+K64</f>
        <v>2175323.94</v>
      </c>
      <c r="L59" s="15">
        <f t="shared" ref="L59" ca="1" si="94">L60+L61+L62+L63+L64</f>
        <v>1785342.59</v>
      </c>
      <c r="M59" s="15">
        <f t="shared" ref="M59:N59" ca="1" si="95">M60+M61+M62+M63+M64</f>
        <v>385.11</v>
      </c>
      <c r="N59" s="15">
        <f t="shared" ca="1" si="95"/>
        <v>1784483.7</v>
      </c>
      <c r="O59" s="15">
        <f t="shared" ref="O59" ca="1" si="96">O60+O61+O62+O63+O64</f>
        <v>2150.48</v>
      </c>
      <c r="P59" s="15">
        <f t="shared" ca="1" si="88"/>
        <v>81450941.129999995</v>
      </c>
      <c r="AA59" s="9" t="s">
        <v>495</v>
      </c>
    </row>
    <row r="60" spans="1:28">
      <c r="A60" s="37" t="s">
        <v>247</v>
      </c>
      <c r="B60" s="28" t="s">
        <v>248</v>
      </c>
      <c r="C60" s="23">
        <f ca="1">VALUE(IFERROR(VLOOKUP("2G111",INDIRECT(PARAMETRI!$B$1&amp;"!$E:$J"),6,FALSE),0))</f>
        <v>3496442.75</v>
      </c>
      <c r="D60" s="23">
        <f ca="1">VALUE(IFERROR(VLOOKUP("2G111",INDIRECT(PARAMETRI!$B$1&amp;"!$E:$K"),7,FALSE),0))</f>
        <v>49114.1</v>
      </c>
      <c r="E60" s="23">
        <v>3710.9</v>
      </c>
      <c r="F60" s="23">
        <f ca="1">VALUE(IFERROR(VLOOKUP("2G111",INDIRECT(PARAMETRI!$B$1&amp;"!$E:$M"),9,FALSE),0))</f>
        <v>2297944.9900000002</v>
      </c>
      <c r="G60" s="23">
        <f ca="1">VALUE(IFERROR(VLOOKUP("2G111",INDIRECT(PARAMETRI!$B$1&amp;"!$E:$N"),10,FALSE),0))</f>
        <v>1233508.1000000001</v>
      </c>
      <c r="H60" s="23">
        <f ca="1">VALUE(IFERROR(VLOOKUP("2G111",INDIRECT(PARAMETRI!$B$1&amp;"!$E:$O"),11,FALSE),0))</f>
        <v>5161101.43</v>
      </c>
      <c r="I60" s="23">
        <f ca="1">VALUE(IFERROR(VLOOKUP("2G111",INDIRECT(PARAMETRI!$B$1&amp;"!$E:$P"),12,FALSE),0))</f>
        <v>6243.75</v>
      </c>
      <c r="J60" s="23">
        <f ca="1">VALUE(IFERROR(VLOOKUP("2G111",INDIRECT(PARAMETRI!$B$1&amp;"!$E:$Q"),13,FALSE),0))</f>
        <v>602238.05000000005</v>
      </c>
      <c r="K60" s="23">
        <f ca="1">VALUE(IFERROR(VLOOKUP("2G111",INDIRECT(PARAMETRI!$B$1&amp;"!$E:$R"),14,FALSE),0))</f>
        <v>416745.3</v>
      </c>
      <c r="L60" s="23">
        <f ca="1">VALUE(IFERROR(VLOOKUP("2G111",INDIRECT(PARAMETRI!$B$1&amp;"!$E:$S"),15,FALSE),0))</f>
        <v>341463.31</v>
      </c>
      <c r="M60" s="23">
        <f ca="1">VALUE(IFERROR(VLOOKUP("2G111",INDIRECT(PARAMETRI!$B$1&amp;"!$E:$T"),16,FALSE),0))</f>
        <v>358.51</v>
      </c>
      <c r="N60" s="23">
        <f ca="1">VALUE(IFERROR(VLOOKUP("2G111",INDIRECT(PARAMETRI!$B$1&amp;"!$E:$U"),17,FALSE),0))</f>
        <v>426800.69</v>
      </c>
      <c r="O60" s="23">
        <f ca="1">VALUE(IFERROR(VLOOKUP("2G111",INDIRECT(PARAMETRI!$B$1&amp;"!$E:$V"),18,FALSE),0))</f>
        <v>141.21</v>
      </c>
      <c r="P60" s="15">
        <f t="shared" ca="1" si="88"/>
        <v>14035813.09</v>
      </c>
      <c r="AA60" s="9" t="s">
        <v>75</v>
      </c>
      <c r="AB60" s="9" t="s">
        <v>514</v>
      </c>
    </row>
    <row r="61" spans="1:28">
      <c r="A61" s="37" t="s">
        <v>249</v>
      </c>
      <c r="B61" s="28" t="s">
        <v>250</v>
      </c>
      <c r="C61" s="23">
        <f ca="1">VALUE(IFERROR(VLOOKUP("2G112",INDIRECT(PARAMETRI!$B$1&amp;"!$E:$J"),6,FALSE),0))</f>
        <v>332378.64</v>
      </c>
      <c r="D61" s="23">
        <f ca="1">VALUE(IFERROR(VLOOKUP("2G112",INDIRECT(PARAMETRI!$B$1&amp;"!$E:$K"),7,FALSE),0))</f>
        <v>42489.68</v>
      </c>
      <c r="E61" s="23">
        <v>343.34</v>
      </c>
      <c r="F61" s="23">
        <f ca="1">VALUE(IFERROR(VLOOKUP("2G112",INDIRECT(PARAMETRI!$B$1&amp;"!$E:$M"),9,FALSE),0))</f>
        <v>2913436.88</v>
      </c>
      <c r="G61" s="23">
        <f ca="1">VALUE(IFERROR(VLOOKUP("2G112",INDIRECT(PARAMETRI!$B$1&amp;"!$E:$N"),10,FALSE),0))</f>
        <v>569732.6</v>
      </c>
      <c r="H61" s="23">
        <f ca="1">VALUE(IFERROR(VLOOKUP("2G112",INDIRECT(PARAMETRI!$B$1&amp;"!$E:$O"),11,FALSE),0))</f>
        <v>4128591.86</v>
      </c>
      <c r="I61" s="23">
        <f ca="1">VALUE(IFERROR(VLOOKUP("2G112",INDIRECT(PARAMETRI!$B$1&amp;"!$E:$P"),12,FALSE),0))</f>
        <v>250.26</v>
      </c>
      <c r="J61" s="23">
        <f ca="1">VALUE(IFERROR(VLOOKUP("2G112",INDIRECT(PARAMETRI!$B$1&amp;"!$E:$Q"),13,FALSE),0))</f>
        <v>292645.89</v>
      </c>
      <c r="K61" s="23">
        <f ca="1">VALUE(IFERROR(VLOOKUP("2G112",INDIRECT(PARAMETRI!$B$1&amp;"!$E:$R"),14,FALSE),0))</f>
        <v>258637.65</v>
      </c>
      <c r="L61" s="23">
        <f ca="1">VALUE(IFERROR(VLOOKUP("2G112",INDIRECT(PARAMETRI!$B$1&amp;"!$E:$S"),15,FALSE),0))</f>
        <v>578060.93000000005</v>
      </c>
      <c r="M61" s="23">
        <f ca="1">VALUE(IFERROR(VLOOKUP("2G112",INDIRECT(PARAMETRI!$B$1&amp;"!$E:$T"),16,FALSE),0))</f>
        <v>0.05</v>
      </c>
      <c r="N61" s="23">
        <f ca="1">VALUE(IFERROR(VLOOKUP("2G112",INDIRECT(PARAMETRI!$B$1&amp;"!$E:$U"),17,FALSE),0))</f>
        <v>218001.25</v>
      </c>
      <c r="O61" s="23">
        <f ca="1">VALUE(IFERROR(VLOOKUP("2G112",INDIRECT(PARAMETRI!$B$1&amp;"!$E:$V"),18,FALSE),0))</f>
        <v>6.94</v>
      </c>
      <c r="P61" s="15">
        <f t="shared" ca="1" si="88"/>
        <v>9334575.9700000007</v>
      </c>
      <c r="AA61" s="9" t="s">
        <v>76</v>
      </c>
      <c r="AB61" s="9" t="s">
        <v>514</v>
      </c>
    </row>
    <row r="62" spans="1:28">
      <c r="A62" s="37" t="s">
        <v>251</v>
      </c>
      <c r="B62" s="28" t="s">
        <v>252</v>
      </c>
      <c r="C62" s="23">
        <f ca="1">VALUE(IFERROR(VLOOKUP("2G113",INDIRECT(PARAMETRI!$B$1&amp;"!$E:$J"),6,FALSE),0))</f>
        <v>5815976.7000000002</v>
      </c>
      <c r="D62" s="23">
        <f ca="1">VALUE(IFERROR(VLOOKUP("2G113",INDIRECT(PARAMETRI!$B$1&amp;"!$E:$K"),7,FALSE),0))</f>
        <v>209196.38</v>
      </c>
      <c r="E62" s="23">
        <v>25237323.789999999</v>
      </c>
      <c r="F62" s="23">
        <f ca="1">VALUE(IFERROR(VLOOKUP("2G113",INDIRECT(PARAMETRI!$B$1&amp;"!$E:$M"),9,FALSE),0))</f>
        <v>2727129.26</v>
      </c>
      <c r="G62" s="23">
        <f ca="1">VALUE(IFERROR(VLOOKUP("2G113",INDIRECT(PARAMETRI!$B$1&amp;"!$E:$N"),10,FALSE),0))</f>
        <v>3497683.69</v>
      </c>
      <c r="H62" s="23">
        <f ca="1">VALUE(IFERROR(VLOOKUP("2G113",INDIRECT(PARAMETRI!$B$1&amp;"!$E:$O"),11,FALSE),0))</f>
        <v>14739214.199999999</v>
      </c>
      <c r="I62" s="23">
        <f ca="1">VALUE(IFERROR(VLOOKUP("2G113",INDIRECT(PARAMETRI!$B$1&amp;"!$E:$P"),12,FALSE),0))</f>
        <v>63269.91</v>
      </c>
      <c r="J62" s="23">
        <f ca="1">VALUE(IFERROR(VLOOKUP("2G113",INDIRECT(PARAMETRI!$B$1&amp;"!$E:$Q"),13,FALSE),0))</f>
        <v>2283288.16</v>
      </c>
      <c r="K62" s="23">
        <f ca="1">VALUE(IFERROR(VLOOKUP("2G113",INDIRECT(PARAMETRI!$B$1&amp;"!$E:$R"),14,FALSE),0))</f>
        <v>1499940.99</v>
      </c>
      <c r="L62" s="23">
        <f ca="1">VALUE(IFERROR(VLOOKUP("2G113",INDIRECT(PARAMETRI!$B$1&amp;"!$E:$S"),15,FALSE),0))</f>
        <v>865818.35</v>
      </c>
      <c r="M62" s="23">
        <f ca="1">VALUE(IFERROR(VLOOKUP("2G113",INDIRECT(PARAMETRI!$B$1&amp;"!$E:$T"),16,FALSE),0))</f>
        <v>26.55</v>
      </c>
      <c r="N62" s="23">
        <f ca="1">VALUE(IFERROR(VLOOKUP("2G113",INDIRECT(PARAMETRI!$B$1&amp;"!$E:$U"),17,FALSE),0))</f>
        <v>1139681.76</v>
      </c>
      <c r="O62" s="23">
        <f ca="1">VALUE(IFERROR(VLOOKUP("2G113",INDIRECT(PARAMETRI!$B$1&amp;"!$E:$V"),18,FALSE),0))</f>
        <v>2002.33</v>
      </c>
      <c r="P62" s="15">
        <f t="shared" ca="1" si="88"/>
        <v>58080552.07</v>
      </c>
      <c r="AA62" s="9" t="s">
        <v>77</v>
      </c>
      <c r="AB62" s="9" t="s">
        <v>514</v>
      </c>
    </row>
    <row r="63" spans="1:28">
      <c r="A63" s="37" t="s">
        <v>253</v>
      </c>
      <c r="B63" s="28" t="s">
        <v>254</v>
      </c>
      <c r="C63" s="23">
        <f ca="1">VALUE(IFERROR(VLOOKUP("2G114",INDIRECT(PARAMETRI!$B$1&amp;"!$E:$J"),6,FALSE),0))</f>
        <v>0</v>
      </c>
      <c r="D63" s="23">
        <f ca="1">VALUE(IFERROR(VLOOKUP("2G114",INDIRECT(PARAMETRI!$B$1&amp;"!$E:$K"),7,FALSE),0))</f>
        <v>0</v>
      </c>
      <c r="E63" s="23">
        <v>0</v>
      </c>
      <c r="F63" s="23">
        <f ca="1">VALUE(IFERROR(VLOOKUP("2G114",INDIRECT(PARAMETRI!$B$1&amp;"!$E:$M"),9,FALSE),0))</f>
        <v>0</v>
      </c>
      <c r="G63" s="23">
        <f ca="1">VALUE(IFERROR(VLOOKUP("2G114",INDIRECT(PARAMETRI!$B$1&amp;"!$E:$N"),10,FALSE),0))</f>
        <v>0</v>
      </c>
      <c r="H63" s="23">
        <f ca="1">VALUE(IFERROR(VLOOKUP("2G114",INDIRECT(PARAMETRI!$B$1&amp;"!$E:$O"),11,FALSE),0))</f>
        <v>0</v>
      </c>
      <c r="I63" s="23">
        <f ca="1">VALUE(IFERROR(VLOOKUP("2G114",INDIRECT(PARAMETRI!$B$1&amp;"!$E:$P"),12,FALSE),0))</f>
        <v>0</v>
      </c>
      <c r="J63" s="23">
        <f ca="1">VALUE(IFERROR(VLOOKUP("2G114",INDIRECT(PARAMETRI!$B$1&amp;"!$E:$Q"),13,FALSE),0))</f>
        <v>0</v>
      </c>
      <c r="K63" s="23">
        <f ca="1">VALUE(IFERROR(VLOOKUP("2G114",INDIRECT(PARAMETRI!$B$1&amp;"!$E:$R"),14,FALSE),0))</f>
        <v>0</v>
      </c>
      <c r="L63" s="23">
        <f ca="1">VALUE(IFERROR(VLOOKUP("2G114",INDIRECT(PARAMETRI!$B$1&amp;"!$E:$S"),15,FALSE),0))</f>
        <v>0</v>
      </c>
      <c r="M63" s="23">
        <f ca="1">VALUE(IFERROR(VLOOKUP("2G114",INDIRECT(PARAMETRI!$B$1&amp;"!$E:$T"),16,FALSE),0))</f>
        <v>0</v>
      </c>
      <c r="N63" s="23">
        <f ca="1">VALUE(IFERROR(VLOOKUP("2G114",INDIRECT(PARAMETRI!$B$1&amp;"!$E:$U"),17,FALSE),0))</f>
        <v>0</v>
      </c>
      <c r="O63" s="23">
        <f ca="1">VALUE(IFERROR(VLOOKUP("2G114",INDIRECT(PARAMETRI!$B$1&amp;"!$E:$V"),18,FALSE),0))</f>
        <v>0</v>
      </c>
      <c r="P63" s="15">
        <f t="shared" ca="1" si="88"/>
        <v>0</v>
      </c>
      <c r="AA63" s="9" t="s">
        <v>78</v>
      </c>
      <c r="AB63" s="9" t="s">
        <v>514</v>
      </c>
    </row>
    <row r="64" spans="1:28">
      <c r="A64" s="37" t="s">
        <v>255</v>
      </c>
      <c r="B64" s="28" t="s">
        <v>256</v>
      </c>
      <c r="C64" s="23">
        <f ca="1">VALUE(IFERROR(VLOOKUP("2G115",INDIRECT(PARAMETRI!$B$1&amp;"!$E:$J"),6,FALSE),0))</f>
        <v>0</v>
      </c>
      <c r="D64" s="23">
        <f ca="1">VALUE(IFERROR(VLOOKUP("2G115",INDIRECT(PARAMETRI!$B$1&amp;"!$E:$K"),7,FALSE),0))</f>
        <v>0</v>
      </c>
      <c r="E64" s="23">
        <v>0</v>
      </c>
      <c r="F64" s="23">
        <f ca="1">VALUE(IFERROR(VLOOKUP("2G115",INDIRECT(PARAMETRI!$B$1&amp;"!$E:$M"),9,FALSE),0))</f>
        <v>0</v>
      </c>
      <c r="G64" s="23">
        <f ca="1">VALUE(IFERROR(VLOOKUP("2G115",INDIRECT(PARAMETRI!$B$1&amp;"!$E:$N"),10,FALSE),0))</f>
        <v>0</v>
      </c>
      <c r="H64" s="23">
        <f ca="1">VALUE(IFERROR(VLOOKUP("2G115",INDIRECT(PARAMETRI!$B$1&amp;"!$E:$O"),11,FALSE),0))</f>
        <v>0</v>
      </c>
      <c r="I64" s="23">
        <f ca="1">VALUE(IFERROR(VLOOKUP("2G115",INDIRECT(PARAMETRI!$B$1&amp;"!$E:$P"),12,FALSE),0))</f>
        <v>0</v>
      </c>
      <c r="J64" s="23">
        <f ca="1">VALUE(IFERROR(VLOOKUP("2G115",INDIRECT(PARAMETRI!$B$1&amp;"!$E:$Q"),13,FALSE),0))</f>
        <v>0</v>
      </c>
      <c r="K64" s="23">
        <f ca="1">VALUE(IFERROR(VLOOKUP("2G115",INDIRECT(PARAMETRI!$B$1&amp;"!$E:$R"),14,FALSE),0))</f>
        <v>0</v>
      </c>
      <c r="L64" s="23">
        <f ca="1">VALUE(IFERROR(VLOOKUP("2G115",INDIRECT(PARAMETRI!$B$1&amp;"!$E:$S"),15,FALSE),0))</f>
        <v>0</v>
      </c>
      <c r="M64" s="23">
        <f ca="1">VALUE(IFERROR(VLOOKUP("2G115",INDIRECT(PARAMETRI!$B$1&amp;"!$E:$T"),16,FALSE),0))</f>
        <v>0</v>
      </c>
      <c r="N64" s="23">
        <f ca="1">VALUE(IFERROR(VLOOKUP("2G115",INDIRECT(PARAMETRI!$B$1&amp;"!$E:$U"),17,FALSE),0))</f>
        <v>0</v>
      </c>
      <c r="O64" s="23">
        <f ca="1">VALUE(IFERROR(VLOOKUP("2G115",INDIRECT(PARAMETRI!$B$1&amp;"!$E:$V"),18,FALSE),0))</f>
        <v>0</v>
      </c>
      <c r="P64" s="15">
        <f t="shared" ca="1" si="88"/>
        <v>0</v>
      </c>
      <c r="AA64" s="9" t="s">
        <v>79</v>
      </c>
      <c r="AB64" s="9" t="s">
        <v>514</v>
      </c>
    </row>
    <row r="65" spans="1:28">
      <c r="A65" s="35" t="s">
        <v>257</v>
      </c>
      <c r="B65" s="27" t="s">
        <v>258</v>
      </c>
      <c r="C65" s="15">
        <f ca="1">C66+C67+C68+C69+C70</f>
        <v>1804645.84</v>
      </c>
      <c r="D65" s="15">
        <f t="shared" ref="D65:G65" ca="1" si="97">D66+D67+D68+D69+D70</f>
        <v>41889.57</v>
      </c>
      <c r="E65" s="15">
        <f t="shared" si="97"/>
        <v>3588484.48</v>
      </c>
      <c r="F65" s="15">
        <f t="shared" ca="1" si="97"/>
        <v>139038.09</v>
      </c>
      <c r="G65" s="15">
        <f t="shared" ca="1" si="97"/>
        <v>1281449.57</v>
      </c>
      <c r="H65" s="15">
        <f t="shared" ref="H65" ca="1" si="98">H66+H67+H68+H69+H70</f>
        <v>1167740.99</v>
      </c>
      <c r="I65" s="15">
        <f t="shared" ref="I65" ca="1" si="99">I66+I67+I68+I69+I70</f>
        <v>6579.6</v>
      </c>
      <c r="J65" s="15">
        <f t="shared" ref="J65" ca="1" si="100">J66+J67+J68+J69+J70</f>
        <v>81051.839999999997</v>
      </c>
      <c r="K65" s="15">
        <f t="shared" ref="K65" ca="1" si="101">K66+K67+K68+K69+K70</f>
        <v>133664.79</v>
      </c>
      <c r="L65" s="15">
        <f t="shared" ref="L65" ca="1" si="102">L66+L67+L68+L69+L70</f>
        <v>1768707.73</v>
      </c>
      <c r="M65" s="15">
        <f t="shared" ref="M65:N65" ca="1" si="103">M66+M67+M68+M69+M70</f>
        <v>18.12</v>
      </c>
      <c r="N65" s="15">
        <f t="shared" ca="1" si="103"/>
        <v>106810.53</v>
      </c>
      <c r="O65" s="15">
        <f t="shared" ref="O65" ca="1" si="104">O66+O67+O68+O69+O70</f>
        <v>196.4</v>
      </c>
      <c r="P65" s="15">
        <f t="shared" ca="1" si="88"/>
        <v>10120277.550000001</v>
      </c>
      <c r="AA65" s="9" t="s">
        <v>497</v>
      </c>
    </row>
    <row r="66" spans="1:28">
      <c r="A66" s="37" t="s">
        <v>259</v>
      </c>
      <c r="B66" s="28" t="s">
        <v>260</v>
      </c>
      <c r="C66" s="23">
        <f ca="1">VALUE(IFERROR(VLOOKUP("2G121",INDIRECT(PARAMETRI!$B$1&amp;"!$E:$J"),6,FALSE),0))</f>
        <v>0</v>
      </c>
      <c r="D66" s="23">
        <f ca="1">VALUE(IFERROR(VLOOKUP("2G121",INDIRECT(PARAMETRI!$B$1&amp;"!$E:$K"),7,FALSE),0))</f>
        <v>0</v>
      </c>
      <c r="E66" s="23">
        <v>0</v>
      </c>
      <c r="F66" s="23">
        <f ca="1">VALUE(IFERROR(VLOOKUP("2G121",INDIRECT(PARAMETRI!$B$1&amp;"!$E:$M"),9,FALSE),0))</f>
        <v>0</v>
      </c>
      <c r="G66" s="23">
        <f ca="1">VALUE(IFERROR(VLOOKUP("2G121",INDIRECT(PARAMETRI!$B$1&amp;"!$E:$N"),10,FALSE),0))</f>
        <v>0</v>
      </c>
      <c r="H66" s="23">
        <f ca="1">VALUE(IFERROR(VLOOKUP("2G121",INDIRECT(PARAMETRI!$B$1&amp;"!$E:$O"),11,FALSE),0))</f>
        <v>0</v>
      </c>
      <c r="I66" s="23">
        <f ca="1">VALUE(IFERROR(VLOOKUP("2G121",INDIRECT(PARAMETRI!$B$1&amp;"!$E:$P"),12,FALSE),0))</f>
        <v>0</v>
      </c>
      <c r="J66" s="23">
        <f ca="1">VALUE(IFERROR(VLOOKUP("2G121",INDIRECT(PARAMETRI!$B$1&amp;"!$E:$Q"),13,FALSE),0))</f>
        <v>0</v>
      </c>
      <c r="K66" s="23">
        <f ca="1">VALUE(IFERROR(VLOOKUP("2G121",INDIRECT(PARAMETRI!$B$1&amp;"!$E:$R"),14,FALSE),0))</f>
        <v>0</v>
      </c>
      <c r="L66" s="23">
        <f ca="1">VALUE(IFERROR(VLOOKUP("2G121",INDIRECT(PARAMETRI!$B$1&amp;"!$E:$S"),15,FALSE),0))</f>
        <v>0</v>
      </c>
      <c r="M66" s="23">
        <f ca="1">VALUE(IFERROR(VLOOKUP("2G121",INDIRECT(PARAMETRI!$B$1&amp;"!$E:$T"),16,FALSE),0))</f>
        <v>0</v>
      </c>
      <c r="N66" s="23">
        <f ca="1">VALUE(IFERROR(VLOOKUP("2G121",INDIRECT(PARAMETRI!$B$1&amp;"!$E:$U"),17,FALSE),0))</f>
        <v>0</v>
      </c>
      <c r="O66" s="23">
        <f ca="1">VALUE(IFERROR(VLOOKUP("2G121",INDIRECT(PARAMETRI!$B$1&amp;"!$E:$V"),18,FALSE),0))</f>
        <v>0</v>
      </c>
      <c r="P66" s="15">
        <f t="shared" ca="1" si="88"/>
        <v>0</v>
      </c>
      <c r="AA66" s="9" t="s">
        <v>80</v>
      </c>
      <c r="AB66" s="9" t="s">
        <v>514</v>
      </c>
    </row>
    <row r="67" spans="1:28">
      <c r="A67" s="37" t="s">
        <v>261</v>
      </c>
      <c r="B67" s="28" t="s">
        <v>262</v>
      </c>
      <c r="C67" s="23">
        <f ca="1">VALUE(IFERROR(VLOOKUP("2G122",INDIRECT(PARAMETRI!$B$1&amp;"!$E:$J"),6,FALSE),0))</f>
        <v>0</v>
      </c>
      <c r="D67" s="23">
        <f ca="1">VALUE(IFERROR(VLOOKUP("2G122",INDIRECT(PARAMETRI!$B$1&amp;"!$E:$K"),7,FALSE),0))</f>
        <v>0</v>
      </c>
      <c r="E67" s="23">
        <v>0</v>
      </c>
      <c r="F67" s="23">
        <f ca="1">VALUE(IFERROR(VLOOKUP("2G122",INDIRECT(PARAMETRI!$B$1&amp;"!$E:$M"),9,FALSE),0))</f>
        <v>0</v>
      </c>
      <c r="G67" s="23">
        <f ca="1">VALUE(IFERROR(VLOOKUP("2G122",INDIRECT(PARAMETRI!$B$1&amp;"!$E:$N"),10,FALSE),0))</f>
        <v>0</v>
      </c>
      <c r="H67" s="23">
        <f ca="1">VALUE(IFERROR(VLOOKUP("2G122",INDIRECT(PARAMETRI!$B$1&amp;"!$E:$O"),11,FALSE),0))</f>
        <v>0</v>
      </c>
      <c r="I67" s="23">
        <f ca="1">VALUE(IFERROR(VLOOKUP("2G122",INDIRECT(PARAMETRI!$B$1&amp;"!$E:$P"),12,FALSE),0))</f>
        <v>0</v>
      </c>
      <c r="J67" s="23">
        <f ca="1">VALUE(IFERROR(VLOOKUP("2G122",INDIRECT(PARAMETRI!$B$1&amp;"!$E:$Q"),13,FALSE),0))</f>
        <v>0</v>
      </c>
      <c r="K67" s="23">
        <f ca="1">VALUE(IFERROR(VLOOKUP("2G122",INDIRECT(PARAMETRI!$B$1&amp;"!$E:$R"),14,FALSE),0))</f>
        <v>0</v>
      </c>
      <c r="L67" s="23">
        <f ca="1">VALUE(IFERROR(VLOOKUP("2G122",INDIRECT(PARAMETRI!$B$1&amp;"!$E:$S"),15,FALSE),0))</f>
        <v>0</v>
      </c>
      <c r="M67" s="23">
        <f ca="1">VALUE(IFERROR(VLOOKUP("2G122",INDIRECT(PARAMETRI!$B$1&amp;"!$E:$T"),16,FALSE),0))</f>
        <v>0</v>
      </c>
      <c r="N67" s="23">
        <f ca="1">VALUE(IFERROR(VLOOKUP("2G122",INDIRECT(PARAMETRI!$B$1&amp;"!$E:$U"),17,FALSE),0))</f>
        <v>0</v>
      </c>
      <c r="O67" s="23">
        <f ca="1">VALUE(IFERROR(VLOOKUP("2G122",INDIRECT(PARAMETRI!$B$1&amp;"!$E:$V"),18,FALSE),0))</f>
        <v>0</v>
      </c>
      <c r="P67" s="15">
        <f t="shared" ca="1" si="88"/>
        <v>0</v>
      </c>
      <c r="AA67" s="9" t="s">
        <v>81</v>
      </c>
      <c r="AB67" s="9" t="s">
        <v>514</v>
      </c>
    </row>
    <row r="68" spans="1:28">
      <c r="A68" s="37" t="s">
        <v>263</v>
      </c>
      <c r="B68" s="28" t="s">
        <v>264</v>
      </c>
      <c r="C68" s="23">
        <f ca="1">VALUE(IFERROR(VLOOKUP("2G123",INDIRECT(PARAMETRI!$B$1&amp;"!$E:$J"),6,FALSE),0))</f>
        <v>1804645.84</v>
      </c>
      <c r="D68" s="23">
        <f ca="1">VALUE(IFERROR(VLOOKUP("2G123",INDIRECT(PARAMETRI!$B$1&amp;"!$E:$K"),7,FALSE),0))</f>
        <v>41889.57</v>
      </c>
      <c r="E68" s="23">
        <v>3588484.48</v>
      </c>
      <c r="F68" s="23">
        <f ca="1">VALUE(IFERROR(VLOOKUP("2G123",INDIRECT(PARAMETRI!$B$1&amp;"!$E:$M"),9,FALSE),0))</f>
        <v>139038.09</v>
      </c>
      <c r="G68" s="23">
        <f ca="1">VALUE(IFERROR(VLOOKUP("2G123",INDIRECT(PARAMETRI!$B$1&amp;"!$E:$N"),10,FALSE),0))</f>
        <v>1281449.57</v>
      </c>
      <c r="H68" s="23">
        <f ca="1">VALUE(IFERROR(VLOOKUP("2G123",INDIRECT(PARAMETRI!$B$1&amp;"!$E:$O"),11,FALSE),0))</f>
        <v>1167740.99</v>
      </c>
      <c r="I68" s="23">
        <f ca="1">VALUE(IFERROR(VLOOKUP("2G123",INDIRECT(PARAMETRI!$B$1&amp;"!$E:$P"),12,FALSE),0))</f>
        <v>6579.6</v>
      </c>
      <c r="J68" s="23">
        <f ca="1">VALUE(IFERROR(VLOOKUP("2G123",INDIRECT(PARAMETRI!$B$1&amp;"!$E:$Q"),13,FALSE),0))</f>
        <v>81051.839999999997</v>
      </c>
      <c r="K68" s="23">
        <f ca="1">VALUE(IFERROR(VLOOKUP("2G123",INDIRECT(PARAMETRI!$B$1&amp;"!$E:$R"),14,FALSE),0))</f>
        <v>133664.79</v>
      </c>
      <c r="L68" s="23">
        <f ca="1">VALUE(IFERROR(VLOOKUP("2G123",INDIRECT(PARAMETRI!$B$1&amp;"!$E:$S"),15,FALSE),0))</f>
        <v>1768707.73</v>
      </c>
      <c r="M68" s="23">
        <f ca="1">VALUE(IFERROR(VLOOKUP("2G123",INDIRECT(PARAMETRI!$B$1&amp;"!$E:$T"),16,FALSE),0))</f>
        <v>18.12</v>
      </c>
      <c r="N68" s="23">
        <f ca="1">VALUE(IFERROR(VLOOKUP("2G123",INDIRECT(PARAMETRI!$B$1&amp;"!$E:$U"),17,FALSE),0))</f>
        <v>106810.53</v>
      </c>
      <c r="O68" s="23">
        <f ca="1">VALUE(IFERROR(VLOOKUP("2G123",INDIRECT(PARAMETRI!$B$1&amp;"!$E:$V"),18,FALSE),0))</f>
        <v>196.4</v>
      </c>
      <c r="P68" s="15">
        <f t="shared" ca="1" si="88"/>
        <v>10120277.550000001</v>
      </c>
      <c r="AA68" s="9" t="s">
        <v>82</v>
      </c>
      <c r="AB68" s="9" t="s">
        <v>514</v>
      </c>
    </row>
    <row r="69" spans="1:28" ht="21">
      <c r="A69" s="37" t="s">
        <v>265</v>
      </c>
      <c r="B69" s="28" t="s">
        <v>266</v>
      </c>
      <c r="C69" s="23">
        <f ca="1">VALUE(IFERROR(VLOOKUP("2G124",INDIRECT(PARAMETRI!$B$1&amp;"!$E:$J"),6,FALSE),0))</f>
        <v>0</v>
      </c>
      <c r="D69" s="23">
        <f ca="1">VALUE(IFERROR(VLOOKUP("2G124",INDIRECT(PARAMETRI!$B$1&amp;"!$E:$K"),7,FALSE),0))</f>
        <v>0</v>
      </c>
      <c r="E69" s="23">
        <v>0</v>
      </c>
      <c r="F69" s="23">
        <f ca="1">VALUE(IFERROR(VLOOKUP("2G124",INDIRECT(PARAMETRI!$B$1&amp;"!$E:$M"),9,FALSE),0))</f>
        <v>0</v>
      </c>
      <c r="G69" s="23">
        <f ca="1">VALUE(IFERROR(VLOOKUP("2G124",INDIRECT(PARAMETRI!$B$1&amp;"!$E:$N"),10,FALSE),0))</f>
        <v>0</v>
      </c>
      <c r="H69" s="23">
        <f ca="1">VALUE(IFERROR(VLOOKUP("2G124",INDIRECT(PARAMETRI!$B$1&amp;"!$E:$O"),11,FALSE),0))</f>
        <v>0</v>
      </c>
      <c r="I69" s="23">
        <f ca="1">VALUE(IFERROR(VLOOKUP("2G124",INDIRECT(PARAMETRI!$B$1&amp;"!$E:$P"),12,FALSE),0))</f>
        <v>0</v>
      </c>
      <c r="J69" s="23">
        <f ca="1">VALUE(IFERROR(VLOOKUP("2G124",INDIRECT(PARAMETRI!$B$1&amp;"!$E:$Q"),13,FALSE),0))</f>
        <v>0</v>
      </c>
      <c r="K69" s="23">
        <f ca="1">VALUE(IFERROR(VLOOKUP("2G124",INDIRECT(PARAMETRI!$B$1&amp;"!$E:$R"),14,FALSE),0))</f>
        <v>0</v>
      </c>
      <c r="L69" s="23">
        <f ca="1">VALUE(IFERROR(VLOOKUP("2G124",INDIRECT(PARAMETRI!$B$1&amp;"!$E:$S"),15,FALSE),0))</f>
        <v>0</v>
      </c>
      <c r="M69" s="23">
        <f ca="1">VALUE(IFERROR(VLOOKUP("2G124",INDIRECT(PARAMETRI!$B$1&amp;"!$E:$T"),16,FALSE),0))</f>
        <v>0</v>
      </c>
      <c r="N69" s="23">
        <f ca="1">VALUE(IFERROR(VLOOKUP("2G124",INDIRECT(PARAMETRI!$B$1&amp;"!$E:$U"),17,FALSE),0))</f>
        <v>0</v>
      </c>
      <c r="O69" s="23">
        <f ca="1">VALUE(IFERROR(VLOOKUP("2G124",INDIRECT(PARAMETRI!$B$1&amp;"!$E:$V"),18,FALSE),0))</f>
        <v>0</v>
      </c>
      <c r="P69" s="15">
        <f t="shared" ca="1" si="88"/>
        <v>0</v>
      </c>
      <c r="AA69" s="9" t="s">
        <v>83</v>
      </c>
      <c r="AB69" s="9" t="s">
        <v>514</v>
      </c>
    </row>
    <row r="70" spans="1:28" ht="21">
      <c r="A70" s="37" t="s">
        <v>267</v>
      </c>
      <c r="B70" s="28" t="s">
        <v>268</v>
      </c>
      <c r="C70" s="23">
        <f ca="1">VALUE(IFERROR(VLOOKUP("2G125",INDIRECT(PARAMETRI!$B$1&amp;"!$E:$J"),6,FALSE),0))</f>
        <v>0</v>
      </c>
      <c r="D70" s="23">
        <f ca="1">VALUE(IFERROR(VLOOKUP("2G125",INDIRECT(PARAMETRI!$B$1&amp;"!$E:$K"),7,FALSE),0))</f>
        <v>0</v>
      </c>
      <c r="E70" s="23">
        <v>0</v>
      </c>
      <c r="F70" s="23">
        <f ca="1">VALUE(IFERROR(VLOOKUP("2G125",INDIRECT(PARAMETRI!$B$1&amp;"!$E:$M"),9,FALSE),0))</f>
        <v>0</v>
      </c>
      <c r="G70" s="23">
        <f ca="1">VALUE(IFERROR(VLOOKUP("2G125",INDIRECT(PARAMETRI!$B$1&amp;"!$E:$N"),10,FALSE),0))</f>
        <v>0</v>
      </c>
      <c r="H70" s="23">
        <f ca="1">VALUE(IFERROR(VLOOKUP("2G125",INDIRECT(PARAMETRI!$B$1&amp;"!$E:$O"),11,FALSE),0))</f>
        <v>0</v>
      </c>
      <c r="I70" s="23">
        <f ca="1">VALUE(IFERROR(VLOOKUP("2G125",INDIRECT(PARAMETRI!$B$1&amp;"!$E:$P"),12,FALSE),0))</f>
        <v>0</v>
      </c>
      <c r="J70" s="23">
        <f ca="1">VALUE(IFERROR(VLOOKUP("2G125",INDIRECT(PARAMETRI!$B$1&amp;"!$E:$Q"),13,FALSE),0))</f>
        <v>0</v>
      </c>
      <c r="K70" s="23">
        <f ca="1">VALUE(IFERROR(VLOOKUP("2G125",INDIRECT(PARAMETRI!$B$1&amp;"!$E:$R"),14,FALSE),0))</f>
        <v>0</v>
      </c>
      <c r="L70" s="23">
        <f ca="1">VALUE(IFERROR(VLOOKUP("2G125",INDIRECT(PARAMETRI!$B$1&amp;"!$E:$S"),15,FALSE),0))</f>
        <v>0</v>
      </c>
      <c r="M70" s="23">
        <f ca="1">VALUE(IFERROR(VLOOKUP("2G125",INDIRECT(PARAMETRI!$B$1&amp;"!$E:$T"),16,FALSE),0))</f>
        <v>0</v>
      </c>
      <c r="N70" s="23">
        <f ca="1">VALUE(IFERROR(VLOOKUP("2G125",INDIRECT(PARAMETRI!$B$1&amp;"!$E:$U"),17,FALSE),0))</f>
        <v>0</v>
      </c>
      <c r="O70" s="23">
        <f ca="1">VALUE(IFERROR(VLOOKUP("2G125",INDIRECT(PARAMETRI!$B$1&amp;"!$E:$V"),18,FALSE),0))</f>
        <v>0</v>
      </c>
      <c r="P70" s="15">
        <f t="shared" ca="1" si="88"/>
        <v>0</v>
      </c>
      <c r="AA70" s="9" t="s">
        <v>84</v>
      </c>
      <c r="AB70" s="9" t="s">
        <v>514</v>
      </c>
    </row>
    <row r="71" spans="1:28">
      <c r="A71" s="37" t="s">
        <v>269</v>
      </c>
      <c r="B71" s="28" t="s">
        <v>270</v>
      </c>
      <c r="C71" s="23">
        <f ca="1">VALUE(IFERROR(VLOOKUP("2G130",INDIRECT(PARAMETRI!$B$1&amp;"!$E:$J"),6,FALSE),0))</f>
        <v>70596.53</v>
      </c>
      <c r="D71" s="23">
        <f ca="1">VALUE(IFERROR(VLOOKUP("2G130",INDIRECT(PARAMETRI!$B$1&amp;"!$E:$K"),7,FALSE),0))</f>
        <v>3224.76</v>
      </c>
      <c r="E71" s="23">
        <v>1792318.56</v>
      </c>
      <c r="F71" s="23">
        <f ca="1">VALUE(IFERROR(VLOOKUP("2G130",INDIRECT(PARAMETRI!$B$1&amp;"!$E:$M"),9,FALSE),0))</f>
        <v>901.46</v>
      </c>
      <c r="G71" s="23">
        <f ca="1">VALUE(IFERROR(VLOOKUP("2G130",INDIRECT(PARAMETRI!$B$1&amp;"!$E:$N"),10,FALSE),0))</f>
        <v>33400.019999999997</v>
      </c>
      <c r="H71" s="23">
        <f ca="1">VALUE(IFERROR(VLOOKUP("2G130",INDIRECT(PARAMETRI!$B$1&amp;"!$E:$O"),11,FALSE),0))</f>
        <v>45687.42</v>
      </c>
      <c r="I71" s="23">
        <f ca="1">VALUE(IFERROR(VLOOKUP("2G130",INDIRECT(PARAMETRI!$B$1&amp;"!$E:$P"),12,FALSE),0))</f>
        <v>2034.95</v>
      </c>
      <c r="J71" s="23">
        <f ca="1">VALUE(IFERROR(VLOOKUP("2G130",INDIRECT(PARAMETRI!$B$1&amp;"!$E:$Q"),13,FALSE),0))</f>
        <v>12570.72</v>
      </c>
      <c r="K71" s="23">
        <f ca="1">VALUE(IFERROR(VLOOKUP("2G130",INDIRECT(PARAMETRI!$B$1&amp;"!$E:$R"),14,FALSE),0))</f>
        <v>31895.96</v>
      </c>
      <c r="L71" s="23">
        <f ca="1">VALUE(IFERROR(VLOOKUP("2G130",INDIRECT(PARAMETRI!$B$1&amp;"!$E:$S"),15,FALSE),0))</f>
        <v>15997.13</v>
      </c>
      <c r="M71" s="23">
        <f ca="1">VALUE(IFERROR(VLOOKUP("2G130",INDIRECT(PARAMETRI!$B$1&amp;"!$E:$T"),16,FALSE),0))</f>
        <v>0.93</v>
      </c>
      <c r="N71" s="23">
        <f ca="1">VALUE(IFERROR(VLOOKUP("2G130",INDIRECT(PARAMETRI!$B$1&amp;"!$E:$U"),17,FALSE),0))</f>
        <v>23825.33</v>
      </c>
      <c r="O71" s="23">
        <f ca="1">VALUE(IFERROR(VLOOKUP("2G130",INDIRECT(PARAMETRI!$B$1&amp;"!$E:$V"),18,FALSE),0))</f>
        <v>57.86</v>
      </c>
      <c r="P71" s="15">
        <f t="shared" ca="1" si="88"/>
        <v>2032511.63</v>
      </c>
      <c r="AA71" s="9" t="s">
        <v>85</v>
      </c>
      <c r="AB71" s="9" t="s">
        <v>514</v>
      </c>
    </row>
    <row r="72" spans="1:28">
      <c r="A72" s="35" t="s">
        <v>271</v>
      </c>
      <c r="B72" s="27" t="s">
        <v>272</v>
      </c>
      <c r="C72" s="15">
        <f ca="1">C73+C76+C77+C78+C79+C80</f>
        <v>866053.68</v>
      </c>
      <c r="D72" s="15">
        <f t="shared" ref="D72:G72" ca="1" si="105">D73+D76+D77+D78+D79+D80</f>
        <v>40753.58</v>
      </c>
      <c r="E72" s="15">
        <f t="shared" si="105"/>
        <v>3983227.93</v>
      </c>
      <c r="F72" s="15">
        <f t="shared" ca="1" si="105"/>
        <v>667515.93000000005</v>
      </c>
      <c r="G72" s="15">
        <f t="shared" ca="1" si="105"/>
        <v>758999.12</v>
      </c>
      <c r="H72" s="15">
        <f t="shared" ref="H72" ca="1" si="106">H73+H76+H77+H78+H79+H80</f>
        <v>10468822.65</v>
      </c>
      <c r="I72" s="15">
        <f t="shared" ref="I72" ca="1" si="107">I73+I76+I77+I78+I79+I80</f>
        <v>10249.52</v>
      </c>
      <c r="J72" s="15">
        <f t="shared" ref="J72" ca="1" si="108">J73+J76+J77+J78+J79+J80</f>
        <v>506143.38</v>
      </c>
      <c r="K72" s="15">
        <f t="shared" ref="K72" ca="1" si="109">K73+K76+K77+K78+K79+K80</f>
        <v>320479.7</v>
      </c>
      <c r="L72" s="15">
        <f t="shared" ref="L72" ca="1" si="110">L73+L76+L77+L78+L79+L80</f>
        <v>172686.34</v>
      </c>
      <c r="M72" s="15">
        <f t="shared" ref="M72:N72" ca="1" si="111">M73+M76+M77+M78+M79+M80</f>
        <v>62505.29</v>
      </c>
      <c r="N72" s="15">
        <f t="shared" ca="1" si="111"/>
        <v>190722.45</v>
      </c>
      <c r="O72" s="15">
        <f t="shared" ref="O72" ca="1" si="112">O73+O76+O77+O78+O79+O80</f>
        <v>319.14</v>
      </c>
      <c r="P72" s="15">
        <f t="shared" ca="1" si="88"/>
        <v>18048478.710000001</v>
      </c>
      <c r="AA72" s="9" t="s">
        <v>271</v>
      </c>
    </row>
    <row r="73" spans="1:28">
      <c r="A73" s="35" t="s">
        <v>273</v>
      </c>
      <c r="B73" s="27" t="s">
        <v>274</v>
      </c>
      <c r="C73" s="15">
        <f ca="1">C74+C75</f>
        <v>733689.28</v>
      </c>
      <c r="D73" s="15">
        <f t="shared" ref="D73:G73" ca="1" si="113">D74+D75</f>
        <v>17353.39</v>
      </c>
      <c r="E73" s="15">
        <f t="shared" si="113"/>
        <v>1782982.39</v>
      </c>
      <c r="F73" s="15">
        <f t="shared" ca="1" si="113"/>
        <v>25873.17</v>
      </c>
      <c r="G73" s="15">
        <f t="shared" ca="1" si="113"/>
        <v>213324.57</v>
      </c>
      <c r="H73" s="15">
        <f t="shared" ref="H73" ca="1" si="114">H74+H75</f>
        <v>4295301.1500000004</v>
      </c>
      <c r="I73" s="15">
        <f t="shared" ref="I73" ca="1" si="115">I74+I75</f>
        <v>6332</v>
      </c>
      <c r="J73" s="15">
        <f t="shared" ref="J73" ca="1" si="116">J74+J75</f>
        <v>319101.46999999997</v>
      </c>
      <c r="K73" s="15">
        <f t="shared" ref="K73" ca="1" si="117">K74+K75</f>
        <v>112186.99</v>
      </c>
      <c r="L73" s="15">
        <f t="shared" ref="L73" ca="1" si="118">L74+L75</f>
        <v>85297.01</v>
      </c>
      <c r="M73" s="15">
        <f t="shared" ref="M73:N73" ca="1" si="119">M74+M75</f>
        <v>62503.87</v>
      </c>
      <c r="N73" s="15">
        <f t="shared" ca="1" si="119"/>
        <v>95374.39</v>
      </c>
      <c r="O73" s="15">
        <f t="shared" ref="O73" ca="1" si="120">O74+O75</f>
        <v>194.96</v>
      </c>
      <c r="P73" s="15">
        <f t="shared" ca="1" si="88"/>
        <v>7749514.6399999997</v>
      </c>
      <c r="AA73" s="9" t="s">
        <v>500</v>
      </c>
    </row>
    <row r="74" spans="1:28">
      <c r="A74" s="37" t="s">
        <v>275</v>
      </c>
      <c r="B74" s="28" t="s">
        <v>276</v>
      </c>
      <c r="C74" s="23">
        <f ca="1">VALUE(IFERROR(VLOOKUP("2H111",INDIRECT(PARAMETRI!$B$1&amp;"!$E:$J"),6,FALSE),0))</f>
        <v>686039.85</v>
      </c>
      <c r="D74" s="23">
        <f ca="1">VALUE(IFERROR(VLOOKUP("2H111",INDIRECT(PARAMETRI!$B$1&amp;"!$E:$K"),7,FALSE),0))</f>
        <v>16235.83</v>
      </c>
      <c r="E74" s="23">
        <v>1667100.27</v>
      </c>
      <c r="F74" s="23">
        <f ca="1">VALUE(IFERROR(VLOOKUP("2H111",INDIRECT(PARAMETRI!$B$1&amp;"!$E:$M"),9,FALSE),0))</f>
        <v>24192.19</v>
      </c>
      <c r="G74" s="23">
        <f ca="1">VALUE(IFERROR(VLOOKUP("2H111",INDIRECT(PARAMETRI!$B$1&amp;"!$E:$N"),10,FALSE),0))</f>
        <v>199948.36</v>
      </c>
      <c r="H74" s="23">
        <f ca="1">VALUE(IFERROR(VLOOKUP("2H111",INDIRECT(PARAMETRI!$B$1&amp;"!$E:$O"),11,FALSE),0))</f>
        <v>4022708.78</v>
      </c>
      <c r="I74" s="23">
        <f ca="1">VALUE(IFERROR(VLOOKUP("2H111",INDIRECT(PARAMETRI!$B$1&amp;"!$E:$P"),12,FALSE),0))</f>
        <v>5921.38</v>
      </c>
      <c r="J74" s="23">
        <f ca="1">VALUE(IFERROR(VLOOKUP("2H111",INDIRECT(PARAMETRI!$B$1&amp;"!$E:$Q"),13,FALSE),0))</f>
        <v>301062.03000000003</v>
      </c>
      <c r="K74" s="23">
        <f ca="1">VALUE(IFERROR(VLOOKUP("2H111",INDIRECT(PARAMETRI!$B$1&amp;"!$E:$R"),14,FALSE),0))</f>
        <v>104912.6</v>
      </c>
      <c r="L74" s="23">
        <f ca="1">VALUE(IFERROR(VLOOKUP("2H111",INDIRECT(PARAMETRI!$B$1&amp;"!$E:$S"),15,FALSE),0))</f>
        <v>79768.95</v>
      </c>
      <c r="M74" s="23">
        <f ca="1">VALUE(IFERROR(VLOOKUP("2H111",INDIRECT(PARAMETRI!$B$1&amp;"!$E:$T"),16,FALSE),0))</f>
        <v>58441.13</v>
      </c>
      <c r="N74" s="23">
        <f ca="1">VALUE(IFERROR(VLOOKUP("2H111",INDIRECT(PARAMETRI!$B$1&amp;"!$E:$U"),17,FALSE),0))</f>
        <v>89188.99</v>
      </c>
      <c r="O74" s="23">
        <f ca="1">VALUE(IFERROR(VLOOKUP("2H111",INDIRECT(PARAMETRI!$B$1&amp;"!$E:$V"),18,FALSE),0))</f>
        <v>182.32</v>
      </c>
      <c r="P74" s="15">
        <f t="shared" ca="1" si="88"/>
        <v>7255702.6799999997</v>
      </c>
      <c r="AA74" s="9" t="s">
        <v>86</v>
      </c>
      <c r="AB74" s="9" t="s">
        <v>514</v>
      </c>
    </row>
    <row r="75" spans="1:28">
      <c r="A75" s="37" t="s">
        <v>277</v>
      </c>
      <c r="B75" s="28" t="s">
        <v>278</v>
      </c>
      <c r="C75" s="23">
        <f ca="1">VALUE(IFERROR(VLOOKUP("2H112",INDIRECT(PARAMETRI!$B$1&amp;"!$E:$J"),6,FALSE),0))</f>
        <v>47649.43</v>
      </c>
      <c r="D75" s="23">
        <f ca="1">VALUE(IFERROR(VLOOKUP("2H112",INDIRECT(PARAMETRI!$B$1&amp;"!$E:$K"),7,FALSE),0))</f>
        <v>1117.56</v>
      </c>
      <c r="E75" s="23">
        <v>115882.12</v>
      </c>
      <c r="F75" s="23">
        <f ca="1">VALUE(IFERROR(VLOOKUP("2H112",INDIRECT(PARAMETRI!$B$1&amp;"!$E:$M"),9,FALSE),0))</f>
        <v>1680.98</v>
      </c>
      <c r="G75" s="23">
        <f ca="1">VALUE(IFERROR(VLOOKUP("2H112",INDIRECT(PARAMETRI!$B$1&amp;"!$E:$N"),10,FALSE),0))</f>
        <v>13376.21</v>
      </c>
      <c r="H75" s="23">
        <f ca="1">VALUE(IFERROR(VLOOKUP("2H112",INDIRECT(PARAMETRI!$B$1&amp;"!$E:$O"),11,FALSE),0))</f>
        <v>272592.37</v>
      </c>
      <c r="I75" s="23">
        <f ca="1">VALUE(IFERROR(VLOOKUP("2H112",INDIRECT(PARAMETRI!$B$1&amp;"!$E:$P"),12,FALSE),0))</f>
        <v>410.62</v>
      </c>
      <c r="J75" s="23">
        <f ca="1">VALUE(IFERROR(VLOOKUP("2H112",INDIRECT(PARAMETRI!$B$1&amp;"!$E:$Q"),13,FALSE),0))</f>
        <v>18039.439999999999</v>
      </c>
      <c r="K75" s="23">
        <f ca="1">VALUE(IFERROR(VLOOKUP("2H112",INDIRECT(PARAMETRI!$B$1&amp;"!$E:$R"),14,FALSE),0))</f>
        <v>7274.39</v>
      </c>
      <c r="L75" s="23">
        <f ca="1">VALUE(IFERROR(VLOOKUP("2H112",INDIRECT(PARAMETRI!$B$1&amp;"!$E:$S"),15,FALSE),0))</f>
        <v>5528.06</v>
      </c>
      <c r="M75" s="23">
        <f ca="1">VALUE(IFERROR(VLOOKUP("2H112",INDIRECT(PARAMETRI!$B$1&amp;"!$E:$T"),16,FALSE),0))</f>
        <v>4062.74</v>
      </c>
      <c r="N75" s="23">
        <f ca="1">VALUE(IFERROR(VLOOKUP("2H112",INDIRECT(PARAMETRI!$B$1&amp;"!$E:$U"),17,FALSE),0))</f>
        <v>6185.4</v>
      </c>
      <c r="O75" s="23">
        <f ca="1">VALUE(IFERROR(VLOOKUP("2H112",INDIRECT(PARAMETRI!$B$1&amp;"!$E:$V"),18,FALSE),0))</f>
        <v>12.64</v>
      </c>
      <c r="P75" s="15">
        <f t="shared" ca="1" si="88"/>
        <v>493811.96</v>
      </c>
      <c r="AA75" s="9" t="s">
        <v>87</v>
      </c>
      <c r="AB75" s="9" t="s">
        <v>514</v>
      </c>
    </row>
    <row r="76" spans="1:28">
      <c r="A76" s="37" t="s">
        <v>279</v>
      </c>
      <c r="B76" s="28" t="s">
        <v>280</v>
      </c>
      <c r="C76" s="23">
        <f ca="1">VALUE(IFERROR(VLOOKUP("2H120",INDIRECT(PARAMETRI!$B$1&amp;"!$E:$J"),6,FALSE),0))</f>
        <v>19249.169999999998</v>
      </c>
      <c r="D76" s="23">
        <f ca="1">VALUE(IFERROR(VLOOKUP("2H120",INDIRECT(PARAMETRI!$B$1&amp;"!$E:$K"),7,FALSE),0))</f>
        <v>3570.8</v>
      </c>
      <c r="E76" s="23">
        <v>154426.57</v>
      </c>
      <c r="F76" s="23">
        <f ca="1">VALUE(IFERROR(VLOOKUP("2H120",INDIRECT(PARAMETRI!$B$1&amp;"!$E:$M"),9,FALSE),0))</f>
        <v>7958.24</v>
      </c>
      <c r="G76" s="23">
        <f ca="1">VALUE(IFERROR(VLOOKUP("2H120",INDIRECT(PARAMETRI!$B$1&amp;"!$E:$N"),10,FALSE),0))</f>
        <v>42042.81</v>
      </c>
      <c r="H76" s="23">
        <f ca="1">VALUE(IFERROR(VLOOKUP("2H120",INDIRECT(PARAMETRI!$B$1&amp;"!$E:$O"),11,FALSE),0))</f>
        <v>491796.73</v>
      </c>
      <c r="I76" s="23">
        <f ca="1">VALUE(IFERROR(VLOOKUP("2H120",INDIRECT(PARAMETRI!$B$1&amp;"!$E:$P"),12,FALSE),0))</f>
        <v>448.38</v>
      </c>
      <c r="J76" s="23">
        <f ca="1">VALUE(IFERROR(VLOOKUP("2H120",INDIRECT(PARAMETRI!$B$1&amp;"!$E:$Q"),13,FALSE),0))</f>
        <v>2360.81</v>
      </c>
      <c r="K76" s="23">
        <f ca="1">VALUE(IFERROR(VLOOKUP("2H120",INDIRECT(PARAMETRI!$B$1&amp;"!$E:$R"),14,FALSE),0))</f>
        <v>8145.11</v>
      </c>
      <c r="L76" s="23">
        <f ca="1">VALUE(IFERROR(VLOOKUP("2H120",INDIRECT(PARAMETRI!$B$1&amp;"!$E:$S"),15,FALSE),0))</f>
        <v>4880.57</v>
      </c>
      <c r="M76" s="23">
        <f ca="1">VALUE(IFERROR(VLOOKUP("2H120",INDIRECT(PARAMETRI!$B$1&amp;"!$E:$T"),16,FALSE),0))</f>
        <v>0.19</v>
      </c>
      <c r="N76" s="23">
        <f ca="1">VALUE(IFERROR(VLOOKUP("2H120",INDIRECT(PARAMETRI!$B$1&amp;"!$E:$U"),17,FALSE),0))</f>
        <v>16135.91</v>
      </c>
      <c r="O76" s="23">
        <f ca="1">VALUE(IFERROR(VLOOKUP("2H120",INDIRECT(PARAMETRI!$B$1&amp;"!$E:$V"),18,FALSE),0))</f>
        <v>13.48</v>
      </c>
      <c r="P76" s="15">
        <f t="shared" ca="1" si="88"/>
        <v>751028.77</v>
      </c>
      <c r="AA76" s="9" t="s">
        <v>88</v>
      </c>
      <c r="AB76" s="9" t="s">
        <v>514</v>
      </c>
    </row>
    <row r="77" spans="1:28" ht="21">
      <c r="A77" s="37" t="s">
        <v>281</v>
      </c>
      <c r="B77" s="28" t="s">
        <v>282</v>
      </c>
      <c r="C77" s="23">
        <f ca="1">VALUE(IFERROR(VLOOKUP("2H130",INDIRECT(PARAMETRI!$B$1&amp;"!$E:$J"),6,FALSE),0))</f>
        <v>17057.96</v>
      </c>
      <c r="D77" s="23">
        <f ca="1">VALUE(IFERROR(VLOOKUP("2H130",INDIRECT(PARAMETRI!$B$1&amp;"!$E:$K"),7,FALSE),0))</f>
        <v>2562.16</v>
      </c>
      <c r="E77" s="23">
        <v>284278.31</v>
      </c>
      <c r="F77" s="23">
        <f ca="1">VALUE(IFERROR(VLOOKUP("2H130",INDIRECT(PARAMETRI!$B$1&amp;"!$E:$M"),9,FALSE),0))</f>
        <v>114976.91</v>
      </c>
      <c r="G77" s="23">
        <f ca="1">VALUE(IFERROR(VLOOKUP("2H130",INDIRECT(PARAMETRI!$B$1&amp;"!$E:$N"),10,FALSE),0))</f>
        <v>94442.02</v>
      </c>
      <c r="H77" s="23">
        <f ca="1">VALUE(IFERROR(VLOOKUP("2H130",INDIRECT(PARAMETRI!$B$1&amp;"!$E:$O"),11,FALSE),0))</f>
        <v>1268821.72</v>
      </c>
      <c r="I77" s="23">
        <f ca="1">VALUE(IFERROR(VLOOKUP("2H130",INDIRECT(PARAMETRI!$B$1&amp;"!$E:$P"),12,FALSE),0))</f>
        <v>1215.95</v>
      </c>
      <c r="J77" s="23">
        <f ca="1">VALUE(IFERROR(VLOOKUP("2H130",INDIRECT(PARAMETRI!$B$1&amp;"!$E:$Q"),13,FALSE),0))</f>
        <v>25465.81</v>
      </c>
      <c r="K77" s="23">
        <f ca="1">VALUE(IFERROR(VLOOKUP("2H130",INDIRECT(PARAMETRI!$B$1&amp;"!$E:$R"),14,FALSE),0))</f>
        <v>19874.32</v>
      </c>
      <c r="L77" s="23">
        <f ca="1">VALUE(IFERROR(VLOOKUP("2H130",INDIRECT(PARAMETRI!$B$1&amp;"!$E:$S"),15,FALSE),0))</f>
        <v>8009.17</v>
      </c>
      <c r="M77" s="23">
        <f ca="1">VALUE(IFERROR(VLOOKUP("2H130",INDIRECT(PARAMETRI!$B$1&amp;"!$E:$T"),16,FALSE),0))</f>
        <v>0.5</v>
      </c>
      <c r="N77" s="23">
        <f ca="1">VALUE(IFERROR(VLOOKUP("2H130",INDIRECT(PARAMETRI!$B$1&amp;"!$E:$U"),17,FALSE),0))</f>
        <v>37622.79</v>
      </c>
      <c r="O77" s="23">
        <f ca="1">VALUE(IFERROR(VLOOKUP("2H130",INDIRECT(PARAMETRI!$B$1&amp;"!$E:$V"),18,FALSE),0))</f>
        <v>37.76</v>
      </c>
      <c r="P77" s="15">
        <f t="shared" ca="1" si="88"/>
        <v>1874365.38</v>
      </c>
      <c r="AA77" s="9" t="s">
        <v>89</v>
      </c>
      <c r="AB77" s="9" t="s">
        <v>514</v>
      </c>
    </row>
    <row r="78" spans="1:28">
      <c r="A78" s="37" t="s">
        <v>283</v>
      </c>
      <c r="B78" s="28" t="s">
        <v>284</v>
      </c>
      <c r="C78" s="23">
        <f ca="1">VALUE(IFERROR(VLOOKUP("2H140",INDIRECT(PARAMETRI!$B$1&amp;"!$E:$J"),6,FALSE),0))</f>
        <v>15315.7</v>
      </c>
      <c r="D78" s="23">
        <f ca="1">VALUE(IFERROR(VLOOKUP("2H140",INDIRECT(PARAMETRI!$B$1&amp;"!$E:$K"),7,FALSE),0))</f>
        <v>10989.17</v>
      </c>
      <c r="E78" s="23">
        <v>127247.21</v>
      </c>
      <c r="F78" s="23">
        <f ca="1">VALUE(IFERROR(VLOOKUP("2H140",INDIRECT(PARAMETRI!$B$1&amp;"!$E:$M"),9,FALSE),0))</f>
        <v>275302.03999999998</v>
      </c>
      <c r="G78" s="23">
        <f ca="1">VALUE(IFERROR(VLOOKUP("2H140",INDIRECT(PARAMETRI!$B$1&amp;"!$E:$N"),10,FALSE),0))</f>
        <v>218709.13</v>
      </c>
      <c r="H78" s="23">
        <f ca="1">VALUE(IFERROR(VLOOKUP("2H140",INDIRECT(PARAMETRI!$B$1&amp;"!$E:$O"),11,FALSE),0))</f>
        <v>2181247.66</v>
      </c>
      <c r="I78" s="23">
        <f ca="1">VALUE(IFERROR(VLOOKUP("2H140",INDIRECT(PARAMETRI!$B$1&amp;"!$E:$P"),12,FALSE),0))</f>
        <v>334.5</v>
      </c>
      <c r="J78" s="23">
        <f ca="1">VALUE(IFERROR(VLOOKUP("2H140",INDIRECT(PARAMETRI!$B$1&amp;"!$E:$Q"),13,FALSE),0))</f>
        <v>54460.88</v>
      </c>
      <c r="K78" s="23">
        <f ca="1">VALUE(IFERROR(VLOOKUP("2H140",INDIRECT(PARAMETRI!$B$1&amp;"!$E:$R"),14,FALSE),0))</f>
        <v>92492.96</v>
      </c>
      <c r="L78" s="23">
        <f ca="1">VALUE(IFERROR(VLOOKUP("2H140",INDIRECT(PARAMETRI!$B$1&amp;"!$E:$S"),15,FALSE),0))</f>
        <v>43532</v>
      </c>
      <c r="M78" s="23">
        <f ca="1">VALUE(IFERROR(VLOOKUP("2H140",INDIRECT(PARAMETRI!$B$1&amp;"!$E:$T"),16,FALSE),0))</f>
        <v>0.08</v>
      </c>
      <c r="N78" s="23">
        <f ca="1">VALUE(IFERROR(VLOOKUP("2H140",INDIRECT(PARAMETRI!$B$1&amp;"!$E:$U"),17,FALSE),0))</f>
        <v>18179.64</v>
      </c>
      <c r="O78" s="23">
        <f ca="1">VALUE(IFERROR(VLOOKUP("2H140",INDIRECT(PARAMETRI!$B$1&amp;"!$E:$V"),18,FALSE),0))</f>
        <v>11.62</v>
      </c>
      <c r="P78" s="15">
        <f t="shared" ca="1" si="88"/>
        <v>3037822.59</v>
      </c>
      <c r="AA78" s="9" t="s">
        <v>90</v>
      </c>
      <c r="AB78" s="9" t="s">
        <v>514</v>
      </c>
    </row>
    <row r="79" spans="1:28">
      <c r="A79" s="37" t="s">
        <v>285</v>
      </c>
      <c r="B79" s="28" t="s">
        <v>286</v>
      </c>
      <c r="C79" s="23">
        <f ca="1">VALUE(IFERROR(VLOOKUP("2H150",INDIRECT(PARAMETRI!$B$1&amp;"!$E:$J"),6,FALSE),0))</f>
        <v>75523.429999999993</v>
      </c>
      <c r="D79" s="23">
        <f ca="1">VALUE(IFERROR(VLOOKUP("2H150",INDIRECT(PARAMETRI!$B$1&amp;"!$E:$K"),7,FALSE),0))</f>
        <v>3380.82</v>
      </c>
      <c r="E79" s="23">
        <v>1634293.39</v>
      </c>
      <c r="F79" s="23">
        <f ca="1">VALUE(IFERROR(VLOOKUP("2H150",INDIRECT(PARAMETRI!$B$1&amp;"!$E:$M"),9,FALSE),0))</f>
        <v>841.09</v>
      </c>
      <c r="G79" s="23">
        <f ca="1">VALUE(IFERROR(VLOOKUP("2H150",INDIRECT(PARAMETRI!$B$1&amp;"!$E:$N"),10,FALSE),0))</f>
        <v>27403.03</v>
      </c>
      <c r="H79" s="23">
        <f ca="1">VALUE(IFERROR(VLOOKUP("2H150",INDIRECT(PARAMETRI!$B$1&amp;"!$E:$O"),11,FALSE),0))</f>
        <v>43869.71</v>
      </c>
      <c r="I79" s="23">
        <f ca="1">VALUE(IFERROR(VLOOKUP("2H150",INDIRECT(PARAMETRI!$B$1&amp;"!$E:$P"),12,FALSE),0))</f>
        <v>1918.66</v>
      </c>
      <c r="J79" s="23">
        <f ca="1">VALUE(IFERROR(VLOOKUP("2H150",INDIRECT(PARAMETRI!$B$1&amp;"!$E:$Q"),13,FALSE),0))</f>
        <v>9908.06</v>
      </c>
      <c r="K79" s="23">
        <f ca="1">VALUE(IFERROR(VLOOKUP("2H150",INDIRECT(PARAMETRI!$B$1&amp;"!$E:$R"),14,FALSE),0))</f>
        <v>29061.439999999999</v>
      </c>
      <c r="L79" s="23">
        <f ca="1">VALUE(IFERROR(VLOOKUP("2H150",INDIRECT(PARAMETRI!$B$1&amp;"!$E:$S"),15,FALSE),0))</f>
        <v>15230.25</v>
      </c>
      <c r="M79" s="23">
        <f ca="1">VALUE(IFERROR(VLOOKUP("2H150",INDIRECT(PARAMETRI!$B$1&amp;"!$E:$T"),16,FALSE),0))</f>
        <v>0.65</v>
      </c>
      <c r="N79" s="23">
        <f ca="1">VALUE(IFERROR(VLOOKUP("2H150",INDIRECT(PARAMETRI!$B$1&amp;"!$E:$U"),17,FALSE),0))</f>
        <v>20102.63</v>
      </c>
      <c r="O79" s="23">
        <f ca="1">VALUE(IFERROR(VLOOKUP("2H150",INDIRECT(PARAMETRI!$B$1&amp;"!$E:$V"),18,FALSE),0))</f>
        <v>61.32</v>
      </c>
      <c r="P79" s="15">
        <f t="shared" ca="1" si="88"/>
        <v>1861594.48</v>
      </c>
      <c r="AA79" s="9" t="s">
        <v>91</v>
      </c>
      <c r="AB79" s="9" t="s">
        <v>514</v>
      </c>
    </row>
    <row r="80" spans="1:28">
      <c r="A80" s="37" t="s">
        <v>287</v>
      </c>
      <c r="B80" s="28" t="s">
        <v>288</v>
      </c>
      <c r="C80" s="23">
        <f ca="1">VALUE(IFERROR(VLOOKUP("2H160",INDIRECT(PARAMETRI!$B$1&amp;"!$E:$J"),6,FALSE),0))</f>
        <v>5218.1400000000003</v>
      </c>
      <c r="D80" s="23">
        <f ca="1">VALUE(IFERROR(VLOOKUP("2H160",INDIRECT(PARAMETRI!$B$1&amp;"!$E:$K"),7,FALSE),0))</f>
        <v>2897.24</v>
      </c>
      <c r="E80" s="23">
        <v>0.06</v>
      </c>
      <c r="F80" s="23">
        <f ca="1">VALUE(IFERROR(VLOOKUP("2H160",INDIRECT(PARAMETRI!$B$1&amp;"!$E:$M"),9,FALSE),0))</f>
        <v>242564.48000000001</v>
      </c>
      <c r="G80" s="23">
        <f ca="1">VALUE(IFERROR(VLOOKUP("2H160",INDIRECT(PARAMETRI!$B$1&amp;"!$E:$N"),10,FALSE),0))</f>
        <v>163077.56</v>
      </c>
      <c r="H80" s="23">
        <f ca="1">VALUE(IFERROR(VLOOKUP("2H160",INDIRECT(PARAMETRI!$B$1&amp;"!$E:$O"),11,FALSE),0))</f>
        <v>2187785.6800000002</v>
      </c>
      <c r="I80" s="23">
        <f ca="1">VALUE(IFERROR(VLOOKUP("2H160",INDIRECT(PARAMETRI!$B$1&amp;"!$E:$P"),12,FALSE),0))</f>
        <v>0.03</v>
      </c>
      <c r="J80" s="23">
        <f ca="1">VALUE(IFERROR(VLOOKUP("2H160",INDIRECT(PARAMETRI!$B$1&amp;"!$E:$Q"),13,FALSE),0))</f>
        <v>94846.35</v>
      </c>
      <c r="K80" s="23">
        <f ca="1">VALUE(IFERROR(VLOOKUP("2H160",INDIRECT(PARAMETRI!$B$1&amp;"!$E:$R"),14,FALSE),0))</f>
        <v>58718.879999999997</v>
      </c>
      <c r="L80" s="23">
        <f ca="1">VALUE(IFERROR(VLOOKUP("2H160",INDIRECT(PARAMETRI!$B$1&amp;"!$E:$S"),15,FALSE),0))</f>
        <v>15737.34</v>
      </c>
      <c r="M80" s="23">
        <f ca="1">VALUE(IFERROR(VLOOKUP("2H160",INDIRECT(PARAMETRI!$B$1&amp;"!$E:$T"),16,FALSE),0))</f>
        <v>0</v>
      </c>
      <c r="N80" s="23">
        <f ca="1">VALUE(IFERROR(VLOOKUP("2H160",INDIRECT(PARAMETRI!$B$1&amp;"!$E:$U"),17,FALSE),0))</f>
        <v>3307.09</v>
      </c>
      <c r="O80" s="23">
        <f ca="1">VALUE(IFERROR(VLOOKUP("2H160",INDIRECT(PARAMETRI!$B$1&amp;"!$E:$V"),18,FALSE),0))</f>
        <v>0</v>
      </c>
      <c r="P80" s="15">
        <f t="shared" ca="1" si="88"/>
        <v>2774152.85</v>
      </c>
      <c r="AA80" s="9" t="s">
        <v>92</v>
      </c>
      <c r="AB80" s="9" t="s">
        <v>514</v>
      </c>
    </row>
    <row r="81" spans="1:28">
      <c r="A81" s="35" t="s">
        <v>289</v>
      </c>
      <c r="B81" s="27" t="s">
        <v>290</v>
      </c>
      <c r="C81" s="15">
        <f ca="1">C82+C83+C84+C85+C86</f>
        <v>39570.089999999997</v>
      </c>
      <c r="D81" s="15">
        <f t="shared" ref="D81:G81" ca="1" si="121">D82+D83+D84+D85+D86</f>
        <v>5983.36</v>
      </c>
      <c r="E81" s="15">
        <f t="shared" si="121"/>
        <v>188723.83</v>
      </c>
      <c r="F81" s="15">
        <f t="shared" ca="1" si="121"/>
        <v>261577.92</v>
      </c>
      <c r="G81" s="15">
        <f t="shared" ca="1" si="121"/>
        <v>151569.15</v>
      </c>
      <c r="H81" s="15">
        <f t="shared" ref="H81" ca="1" si="122">H82+H83+H84+H85+H86</f>
        <v>1711436.96</v>
      </c>
      <c r="I81" s="15">
        <f t="shared" ref="I81" ca="1" si="123">I82+I83+I84+I85+I86</f>
        <v>1903.22</v>
      </c>
      <c r="J81" s="15">
        <f t="shared" ref="J81" ca="1" si="124">J82+J83+J84+J85+J86</f>
        <v>9876.64</v>
      </c>
      <c r="K81" s="15">
        <f t="shared" ref="K81" ca="1" si="125">K82+K83+K84+K85+K86</f>
        <v>26304.58</v>
      </c>
      <c r="L81" s="15">
        <f t="shared" ref="L81" ca="1" si="126">L82+L83+L84+L85+L86</f>
        <v>13325.68</v>
      </c>
      <c r="M81" s="15">
        <f t="shared" ref="M81:N81" ca="1" si="127">M82+M83+M84+M85+M86</f>
        <v>0.73</v>
      </c>
      <c r="N81" s="15">
        <f t="shared" ca="1" si="127"/>
        <v>28560.400000000001</v>
      </c>
      <c r="O81" s="15">
        <f t="shared" ref="O81" ca="1" si="128">O82+O83+O84+O85+O86</f>
        <v>62.48</v>
      </c>
      <c r="P81" s="15">
        <f t="shared" ca="1" si="88"/>
        <v>2438895.04</v>
      </c>
      <c r="AA81" s="9" t="s">
        <v>289</v>
      </c>
    </row>
    <row r="82" spans="1:28">
      <c r="A82" s="37" t="s">
        <v>291</v>
      </c>
      <c r="B82" s="28" t="s">
        <v>292</v>
      </c>
      <c r="C82" s="23">
        <f ca="1">VALUE(IFERROR(VLOOKUP("2I110",INDIRECT(PARAMETRI!$B$1&amp;"!$E:$J"),6,FALSE),0))</f>
        <v>19130.73</v>
      </c>
      <c r="D82" s="23">
        <f ca="1">VALUE(IFERROR(VLOOKUP("2I110",INDIRECT(PARAMETRI!$B$1&amp;"!$E:$K"),7,FALSE),0))</f>
        <v>5094.54</v>
      </c>
      <c r="E82" s="23">
        <v>525.27</v>
      </c>
      <c r="F82" s="23">
        <f ca="1">VALUE(IFERROR(VLOOKUP("2I110",INDIRECT(PARAMETRI!$B$1&amp;"!$E:$M"),9,FALSE),0))</f>
        <v>261472.5</v>
      </c>
      <c r="G82" s="23">
        <f ca="1">VALUE(IFERROR(VLOOKUP("2I110",INDIRECT(PARAMETRI!$B$1&amp;"!$E:$N"),10,FALSE),0))</f>
        <v>148726.95000000001</v>
      </c>
      <c r="H82" s="23">
        <f ca="1">VALUE(IFERROR(VLOOKUP("2I110",INDIRECT(PARAMETRI!$B$1&amp;"!$E:$O"),11,FALSE),0))</f>
        <v>1702648.39</v>
      </c>
      <c r="I82" s="23">
        <f ca="1">VALUE(IFERROR(VLOOKUP("2I110",INDIRECT(PARAMETRI!$B$1&amp;"!$E:$P"),12,FALSE),0))</f>
        <v>1649.26</v>
      </c>
      <c r="J82" s="23">
        <f ca="1">VALUE(IFERROR(VLOOKUP("2I110",INDIRECT(PARAMETRI!$B$1&amp;"!$E:$Q"),13,FALSE),0))</f>
        <v>8474.34</v>
      </c>
      <c r="K82" s="23">
        <f ca="1">VALUE(IFERROR(VLOOKUP("2I110",INDIRECT(PARAMETRI!$B$1&amp;"!$E:$R"),14,FALSE),0))</f>
        <v>22745.23</v>
      </c>
      <c r="L82" s="23">
        <f ca="1">VALUE(IFERROR(VLOOKUP("2I110",INDIRECT(PARAMETRI!$B$1&amp;"!$E:$S"),15,FALSE),0))</f>
        <v>10804.66</v>
      </c>
      <c r="M82" s="23">
        <f ca="1">VALUE(IFERROR(VLOOKUP("2I110",INDIRECT(PARAMETRI!$B$1&amp;"!$E:$T"),16,FALSE),0))</f>
        <v>0.73</v>
      </c>
      <c r="N82" s="23">
        <f ca="1">VALUE(IFERROR(VLOOKUP("2I110",INDIRECT(PARAMETRI!$B$1&amp;"!$E:$U"),17,FALSE),0))</f>
        <v>22308.799999999999</v>
      </c>
      <c r="O82" s="23">
        <f ca="1">VALUE(IFERROR(VLOOKUP("2I110",INDIRECT(PARAMETRI!$B$1&amp;"!$E:$V"),18,FALSE),0))</f>
        <v>54.12</v>
      </c>
      <c r="P82" s="15">
        <f t="shared" ca="1" si="88"/>
        <v>2203635.52</v>
      </c>
      <c r="AA82" s="9" t="s">
        <v>93</v>
      </c>
      <c r="AB82" s="9" t="s">
        <v>514</v>
      </c>
    </row>
    <row r="83" spans="1:28">
      <c r="A83" s="37" t="s">
        <v>293</v>
      </c>
      <c r="B83" s="28" t="s">
        <v>294</v>
      </c>
      <c r="C83" s="23">
        <f ca="1">VALUE(IFERROR(VLOOKUP("2I120",INDIRECT(PARAMETRI!$B$1&amp;"!$E:$J"),6,FALSE),0))</f>
        <v>20439.36</v>
      </c>
      <c r="D83" s="23">
        <f ca="1">VALUE(IFERROR(VLOOKUP("2I120",INDIRECT(PARAMETRI!$B$1&amp;"!$E:$K"),7,FALSE),0))</f>
        <v>888.82</v>
      </c>
      <c r="E83" s="23">
        <v>188198.56</v>
      </c>
      <c r="F83" s="23">
        <f ca="1">VALUE(IFERROR(VLOOKUP("2I120",INDIRECT(PARAMETRI!$B$1&amp;"!$E:$M"),9,FALSE),0))</f>
        <v>105.42</v>
      </c>
      <c r="G83" s="23">
        <f ca="1">VALUE(IFERROR(VLOOKUP("2I120",INDIRECT(PARAMETRI!$B$1&amp;"!$E:$N"),10,FALSE),0))</f>
        <v>2842.2</v>
      </c>
      <c r="H83" s="23">
        <f ca="1">VALUE(IFERROR(VLOOKUP("2I120",INDIRECT(PARAMETRI!$B$1&amp;"!$E:$O"),11,FALSE),0))</f>
        <v>8788.57</v>
      </c>
      <c r="I83" s="23">
        <f ca="1">VALUE(IFERROR(VLOOKUP("2I120",INDIRECT(PARAMETRI!$B$1&amp;"!$E:$P"),12,FALSE),0))</f>
        <v>253.96</v>
      </c>
      <c r="J83" s="23">
        <f ca="1">VALUE(IFERROR(VLOOKUP("2I120",INDIRECT(PARAMETRI!$B$1&amp;"!$E:$Q"),13,FALSE),0))</f>
        <v>1402.3</v>
      </c>
      <c r="K83" s="23">
        <f ca="1">VALUE(IFERROR(VLOOKUP("2I120",INDIRECT(PARAMETRI!$B$1&amp;"!$E:$R"),14,FALSE),0))</f>
        <v>3559.35</v>
      </c>
      <c r="L83" s="23">
        <f ca="1">VALUE(IFERROR(VLOOKUP("2I120",INDIRECT(PARAMETRI!$B$1&amp;"!$E:$S"),15,FALSE),0))</f>
        <v>2521.02</v>
      </c>
      <c r="M83" s="23">
        <f ca="1">VALUE(IFERROR(VLOOKUP("2I120",INDIRECT(PARAMETRI!$B$1&amp;"!$E:$T"),16,FALSE),0))</f>
        <v>0</v>
      </c>
      <c r="N83" s="23">
        <f ca="1">VALUE(IFERROR(VLOOKUP("2I120",INDIRECT(PARAMETRI!$B$1&amp;"!$E:$U"),17,FALSE),0))</f>
        <v>6251.6</v>
      </c>
      <c r="O83" s="23">
        <f ca="1">VALUE(IFERROR(VLOOKUP("2I120",INDIRECT(PARAMETRI!$B$1&amp;"!$E:$V"),18,FALSE),0))</f>
        <v>8.36</v>
      </c>
      <c r="P83" s="15">
        <f t="shared" ca="1" si="88"/>
        <v>235259.51999999999</v>
      </c>
      <c r="AA83" s="9" t="s">
        <v>94</v>
      </c>
      <c r="AB83" s="9" t="s">
        <v>514</v>
      </c>
    </row>
    <row r="84" spans="1:28">
      <c r="A84" s="37" t="s">
        <v>295</v>
      </c>
      <c r="B84" s="28" t="s">
        <v>296</v>
      </c>
      <c r="C84" s="23">
        <f ca="1">VALUE(IFERROR(VLOOKUP("2I130",INDIRECT(PARAMETRI!$B$1&amp;"!$E:$J"),6,FALSE),0))</f>
        <v>0</v>
      </c>
      <c r="D84" s="23">
        <f ca="1">VALUE(IFERROR(VLOOKUP("2I130",INDIRECT(PARAMETRI!$B$1&amp;"!$E:$K"),7,FALSE),0))</f>
        <v>0</v>
      </c>
      <c r="E84" s="23">
        <v>0</v>
      </c>
      <c r="F84" s="23">
        <f ca="1">VALUE(IFERROR(VLOOKUP("2I130",INDIRECT(PARAMETRI!$B$1&amp;"!$E:$M"),9,FALSE),0))</f>
        <v>0</v>
      </c>
      <c r="G84" s="23">
        <f ca="1">VALUE(IFERROR(VLOOKUP("2I130",INDIRECT(PARAMETRI!$B$1&amp;"!$E:$N"),10,FALSE),0))</f>
        <v>0</v>
      </c>
      <c r="H84" s="23">
        <f ca="1">VALUE(IFERROR(VLOOKUP("2I130",INDIRECT(PARAMETRI!$B$1&amp;"!$E:$O"),11,FALSE),0))</f>
        <v>0</v>
      </c>
      <c r="I84" s="23">
        <f ca="1">VALUE(IFERROR(VLOOKUP("2I130",INDIRECT(PARAMETRI!$B$1&amp;"!$E:$P"),12,FALSE),0))</f>
        <v>0</v>
      </c>
      <c r="J84" s="23">
        <f ca="1">VALUE(IFERROR(VLOOKUP("2I130",INDIRECT(PARAMETRI!$B$1&amp;"!$E:$Q"),13,FALSE),0))</f>
        <v>0</v>
      </c>
      <c r="K84" s="23">
        <f ca="1">VALUE(IFERROR(VLOOKUP("2I130",INDIRECT(PARAMETRI!$B$1&amp;"!$E:$R"),14,FALSE),0))</f>
        <v>0</v>
      </c>
      <c r="L84" s="23">
        <f ca="1">VALUE(IFERROR(VLOOKUP("2I130",INDIRECT(PARAMETRI!$B$1&amp;"!$E:$S"),15,FALSE),0))</f>
        <v>0</v>
      </c>
      <c r="M84" s="23">
        <f ca="1">VALUE(IFERROR(VLOOKUP("2I130",INDIRECT(PARAMETRI!$B$1&amp;"!$E:$T"),16,FALSE),0))</f>
        <v>0</v>
      </c>
      <c r="N84" s="23">
        <f ca="1">VALUE(IFERROR(VLOOKUP("2I130",INDIRECT(PARAMETRI!$B$1&amp;"!$E:$U"),17,FALSE),0))</f>
        <v>0</v>
      </c>
      <c r="O84" s="23">
        <f ca="1">VALUE(IFERROR(VLOOKUP("2I130",INDIRECT(PARAMETRI!$B$1&amp;"!$E:$V"),18,FALSE),0))</f>
        <v>0</v>
      </c>
      <c r="P84" s="15">
        <f t="shared" ca="1" si="88"/>
        <v>0</v>
      </c>
      <c r="AA84" s="9" t="s">
        <v>95</v>
      </c>
      <c r="AB84" s="9" t="s">
        <v>514</v>
      </c>
    </row>
    <row r="85" spans="1:28">
      <c r="A85" s="37" t="s">
        <v>297</v>
      </c>
      <c r="B85" s="28" t="s">
        <v>298</v>
      </c>
      <c r="C85" s="23">
        <f ca="1">VALUE(IFERROR(VLOOKUP("2I140",INDIRECT(PARAMETRI!$B$1&amp;"!$E:$J"),6,FALSE),0))</f>
        <v>0</v>
      </c>
      <c r="D85" s="23">
        <f ca="1">VALUE(IFERROR(VLOOKUP("2I140",INDIRECT(PARAMETRI!$B$1&amp;"!$E:$K"),7,FALSE),0))</f>
        <v>0</v>
      </c>
      <c r="E85" s="23">
        <v>0</v>
      </c>
      <c r="F85" s="23">
        <f ca="1">VALUE(IFERROR(VLOOKUP("2I140",INDIRECT(PARAMETRI!$B$1&amp;"!$E:$M"),9,FALSE),0))</f>
        <v>0</v>
      </c>
      <c r="G85" s="23">
        <f ca="1">VALUE(IFERROR(VLOOKUP("2I140",INDIRECT(PARAMETRI!$B$1&amp;"!$E:$N"),10,FALSE),0))</f>
        <v>0</v>
      </c>
      <c r="H85" s="23">
        <f ca="1">VALUE(IFERROR(VLOOKUP("2I140",INDIRECT(PARAMETRI!$B$1&amp;"!$E:$O"),11,FALSE),0))</f>
        <v>0</v>
      </c>
      <c r="I85" s="23">
        <f ca="1">VALUE(IFERROR(VLOOKUP("2I140",INDIRECT(PARAMETRI!$B$1&amp;"!$E:$P"),12,FALSE),0))</f>
        <v>0</v>
      </c>
      <c r="J85" s="23">
        <f ca="1">VALUE(IFERROR(VLOOKUP("2I140",INDIRECT(PARAMETRI!$B$1&amp;"!$E:$Q"),13,FALSE),0))</f>
        <v>0</v>
      </c>
      <c r="K85" s="23">
        <f ca="1">VALUE(IFERROR(VLOOKUP("2I140",INDIRECT(PARAMETRI!$B$1&amp;"!$E:$R"),14,FALSE),0))</f>
        <v>0</v>
      </c>
      <c r="L85" s="23">
        <f ca="1">VALUE(IFERROR(VLOOKUP("2I140",INDIRECT(PARAMETRI!$B$1&amp;"!$E:$S"),15,FALSE),0))</f>
        <v>0</v>
      </c>
      <c r="M85" s="23">
        <f ca="1">VALUE(IFERROR(VLOOKUP("2I140",INDIRECT(PARAMETRI!$B$1&amp;"!$E:$T"),16,FALSE),0))</f>
        <v>0</v>
      </c>
      <c r="N85" s="23">
        <f ca="1">VALUE(IFERROR(VLOOKUP("2I140",INDIRECT(PARAMETRI!$B$1&amp;"!$E:$U"),17,FALSE),0))</f>
        <v>0</v>
      </c>
      <c r="O85" s="23">
        <f ca="1">VALUE(IFERROR(VLOOKUP("2I140",INDIRECT(PARAMETRI!$B$1&amp;"!$E:$V"),18,FALSE),0))</f>
        <v>0</v>
      </c>
      <c r="P85" s="15">
        <f t="shared" ca="1" si="88"/>
        <v>0</v>
      </c>
      <c r="AA85" s="9" t="s">
        <v>96</v>
      </c>
      <c r="AB85" s="9" t="s">
        <v>514</v>
      </c>
    </row>
    <row r="86" spans="1:28">
      <c r="A86" s="37" t="s">
        <v>299</v>
      </c>
      <c r="B86" s="28" t="s">
        <v>300</v>
      </c>
      <c r="C86" s="23">
        <f ca="1">VALUE(IFERROR(VLOOKUP("2I150",INDIRECT(PARAMETRI!$B$1&amp;"!$E:$J"),6,FALSE),0))</f>
        <v>0</v>
      </c>
      <c r="D86" s="23">
        <f ca="1">VALUE(IFERROR(VLOOKUP("2I150",INDIRECT(PARAMETRI!$B$1&amp;"!$E:$K"),7,FALSE),0))</f>
        <v>0</v>
      </c>
      <c r="E86" s="23">
        <v>0</v>
      </c>
      <c r="F86" s="23">
        <f ca="1">VALUE(IFERROR(VLOOKUP("2I150",INDIRECT(PARAMETRI!$B$1&amp;"!$E:$M"),9,FALSE),0))</f>
        <v>0</v>
      </c>
      <c r="G86" s="23">
        <f ca="1">VALUE(IFERROR(VLOOKUP("2I150",INDIRECT(PARAMETRI!$B$1&amp;"!$E:$N"),10,FALSE),0))</f>
        <v>0</v>
      </c>
      <c r="H86" s="23">
        <f ca="1">VALUE(IFERROR(VLOOKUP("2I150",INDIRECT(PARAMETRI!$B$1&amp;"!$E:$O"),11,FALSE),0))</f>
        <v>0</v>
      </c>
      <c r="I86" s="23">
        <f ca="1">VALUE(IFERROR(VLOOKUP("2I150",INDIRECT(PARAMETRI!$B$1&amp;"!$E:$P"),12,FALSE),0))</f>
        <v>0</v>
      </c>
      <c r="J86" s="23">
        <f ca="1">VALUE(IFERROR(VLOOKUP("2I150",INDIRECT(PARAMETRI!$B$1&amp;"!$E:$Q"),13,FALSE),0))</f>
        <v>0</v>
      </c>
      <c r="K86" s="23">
        <f ca="1">VALUE(IFERROR(VLOOKUP("2I150",INDIRECT(PARAMETRI!$B$1&amp;"!$E:$R"),14,FALSE),0))</f>
        <v>0</v>
      </c>
      <c r="L86" s="23">
        <f ca="1">VALUE(IFERROR(VLOOKUP("2I150",INDIRECT(PARAMETRI!$B$1&amp;"!$E:$S"),15,FALSE),0))</f>
        <v>0</v>
      </c>
      <c r="M86" s="23">
        <f ca="1">VALUE(IFERROR(VLOOKUP("2I150",INDIRECT(PARAMETRI!$B$1&amp;"!$E:$T"),16,FALSE),0))</f>
        <v>0</v>
      </c>
      <c r="N86" s="23">
        <f ca="1">VALUE(IFERROR(VLOOKUP("2I150",INDIRECT(PARAMETRI!$B$1&amp;"!$E:$U"),17,FALSE),0))</f>
        <v>0</v>
      </c>
      <c r="O86" s="23">
        <f ca="1">VALUE(IFERROR(VLOOKUP("2I150",INDIRECT(PARAMETRI!$B$1&amp;"!$E:$V"),18,FALSE),0))</f>
        <v>0</v>
      </c>
      <c r="P86" s="15">
        <f t="shared" ca="1" si="88"/>
        <v>0</v>
      </c>
      <c r="AA86" s="9" t="s">
        <v>97</v>
      </c>
      <c r="AB86" s="9" t="s">
        <v>514</v>
      </c>
    </row>
    <row r="87" spans="1:28">
      <c r="A87" s="35" t="s">
        <v>301</v>
      </c>
      <c r="B87" s="27" t="s">
        <v>302</v>
      </c>
      <c r="C87" s="15">
        <f ca="1">C88+C89+C90+C91+C92+C93</f>
        <v>991690.26</v>
      </c>
      <c r="D87" s="15">
        <f t="shared" ref="D87:G87" ca="1" si="129">D88+D89+D90+D91+D92+D93</f>
        <v>43824.56</v>
      </c>
      <c r="E87" s="15">
        <f t="shared" si="129"/>
        <v>20699058.100000001</v>
      </c>
      <c r="F87" s="15">
        <f t="shared" ca="1" si="129"/>
        <v>1119896.07</v>
      </c>
      <c r="G87" s="15">
        <f t="shared" ca="1" si="129"/>
        <v>622962.28</v>
      </c>
      <c r="H87" s="15">
        <f t="shared" ref="H87" ca="1" si="130">H88+H89+H90+H91+H92+H93</f>
        <v>1660265.41</v>
      </c>
      <c r="I87" s="15">
        <f t="shared" ref="I87" ca="1" si="131">I88+I89+I90+I91+I92+I93</f>
        <v>25647.24</v>
      </c>
      <c r="J87" s="15">
        <f t="shared" ref="J87" ca="1" si="132">J88+J89+J90+J91+J92+J93</f>
        <v>497632.89</v>
      </c>
      <c r="K87" s="15">
        <f t="shared" ref="K87" ca="1" si="133">K88+K89+K90+K91+K92+K93</f>
        <v>382606.73</v>
      </c>
      <c r="L87" s="15">
        <f t="shared" ref="L87" ca="1" si="134">L88+L89+L90+L91+L92+L93</f>
        <v>207129.7</v>
      </c>
      <c r="M87" s="15">
        <f t="shared" ref="M87:N87" ca="1" si="135">M88+M89+M90+M91+M92+M93</f>
        <v>28425.53</v>
      </c>
      <c r="N87" s="15">
        <f t="shared" ca="1" si="135"/>
        <v>292371.45</v>
      </c>
      <c r="O87" s="15">
        <f t="shared" ref="O87" ca="1" si="136">O88+O89+O90+O91+O92+O93</f>
        <v>783.32</v>
      </c>
      <c r="P87" s="15">
        <f t="shared" ca="1" si="88"/>
        <v>26572293.539999999</v>
      </c>
      <c r="AA87" s="9" t="s">
        <v>301</v>
      </c>
    </row>
    <row r="88" spans="1:28">
      <c r="A88" s="37" t="s">
        <v>303</v>
      </c>
      <c r="B88" s="28" t="s">
        <v>304</v>
      </c>
      <c r="C88" s="23">
        <f ca="1">VALUE(IFERROR(VLOOKUP("2J110",INDIRECT(PARAMETRI!$B$1&amp;"!$E:$J"),6,FALSE),0))</f>
        <v>237556.53</v>
      </c>
      <c r="D88" s="23">
        <f ca="1">VALUE(IFERROR(VLOOKUP("2J110",INDIRECT(PARAMETRI!$B$1&amp;"!$E:$K"),7,FALSE),0))</f>
        <v>13662.28</v>
      </c>
      <c r="E88" s="23">
        <v>7802846.0199999996</v>
      </c>
      <c r="F88" s="23">
        <f ca="1">VALUE(IFERROR(VLOOKUP("2J110",INDIRECT(PARAMETRI!$B$1&amp;"!$E:$M"),9,FALSE),0))</f>
        <v>1097865.07</v>
      </c>
      <c r="G88" s="23">
        <f ca="1">VALUE(IFERROR(VLOOKUP("2J110",INDIRECT(PARAMETRI!$B$1&amp;"!$E:$N"),10,FALSE),0))</f>
        <v>144782.66</v>
      </c>
      <c r="H88" s="23">
        <f ca="1">VALUE(IFERROR(VLOOKUP("2J110",INDIRECT(PARAMETRI!$B$1&amp;"!$E:$O"),11,FALSE),0))</f>
        <v>192084.59</v>
      </c>
      <c r="I88" s="23">
        <f ca="1">VALUE(IFERROR(VLOOKUP("2J110",INDIRECT(PARAMETRI!$B$1&amp;"!$E:$P"),12,FALSE),0))</f>
        <v>9191.02</v>
      </c>
      <c r="J88" s="23">
        <f ca="1">VALUE(IFERROR(VLOOKUP("2J110",INDIRECT(PARAMETRI!$B$1&amp;"!$E:$Q"),13,FALSE),0))</f>
        <v>55678</v>
      </c>
      <c r="K88" s="23">
        <f ca="1">VALUE(IFERROR(VLOOKUP("2J110",INDIRECT(PARAMETRI!$B$1&amp;"!$E:$R"),14,FALSE),0))</f>
        <v>128666.65</v>
      </c>
      <c r="L88" s="23">
        <f ca="1">VALUE(IFERROR(VLOOKUP("2J110",INDIRECT(PARAMETRI!$B$1&amp;"!$E:$S"),15,FALSE),0))</f>
        <v>63917.65</v>
      </c>
      <c r="M88" s="23">
        <f ca="1">VALUE(IFERROR(VLOOKUP("2J110",INDIRECT(PARAMETRI!$B$1&amp;"!$E:$T"),16,FALSE),0))</f>
        <v>1120.8499999999999</v>
      </c>
      <c r="N88" s="23">
        <f ca="1">VALUE(IFERROR(VLOOKUP("2J110",INDIRECT(PARAMETRI!$B$1&amp;"!$E:$U"),17,FALSE),0))</f>
        <v>96377.32</v>
      </c>
      <c r="O88" s="23">
        <f ca="1">VALUE(IFERROR(VLOOKUP("2J110",INDIRECT(PARAMETRI!$B$1&amp;"!$E:$V"),18,FALSE),0))</f>
        <v>280.47000000000003</v>
      </c>
      <c r="P88" s="15">
        <f t="shared" ca="1" si="88"/>
        <v>9844029.1099999994</v>
      </c>
      <c r="AA88" s="9" t="s">
        <v>98</v>
      </c>
      <c r="AB88" s="9" t="s">
        <v>514</v>
      </c>
    </row>
    <row r="89" spans="1:28">
      <c r="A89" s="37" t="s">
        <v>305</v>
      </c>
      <c r="B89" s="28" t="s">
        <v>306</v>
      </c>
      <c r="C89" s="23">
        <f ca="1">VALUE(IFERROR(VLOOKUP("2J120",INDIRECT(PARAMETRI!$B$1&amp;"!$E:$J"),6,FALSE),0))</f>
        <v>299683.36</v>
      </c>
      <c r="D89" s="23">
        <f ca="1">VALUE(IFERROR(VLOOKUP("2J120",INDIRECT(PARAMETRI!$B$1&amp;"!$E:$K"),7,FALSE),0))</f>
        <v>11593.15</v>
      </c>
      <c r="E89" s="23">
        <v>6734813.2000000002</v>
      </c>
      <c r="F89" s="23">
        <f ca="1">VALUE(IFERROR(VLOOKUP("2J120",INDIRECT(PARAMETRI!$B$1&amp;"!$E:$M"),9,FALSE),0))</f>
        <v>3562.67</v>
      </c>
      <c r="G89" s="23">
        <f ca="1">VALUE(IFERROR(VLOOKUP("2J120",INDIRECT(PARAMETRI!$B$1&amp;"!$E:$N"),10,FALSE),0))</f>
        <v>123234.15</v>
      </c>
      <c r="H89" s="23">
        <f ca="1">VALUE(IFERROR(VLOOKUP("2J120",INDIRECT(PARAMETRI!$B$1&amp;"!$E:$O"),11,FALSE),0))</f>
        <v>169717.97</v>
      </c>
      <c r="I89" s="23">
        <f ca="1">VALUE(IFERROR(VLOOKUP("2J120",INDIRECT(PARAMETRI!$B$1&amp;"!$E:$P"),12,FALSE),0))</f>
        <v>7794.5</v>
      </c>
      <c r="J89" s="23">
        <f ca="1">VALUE(IFERROR(VLOOKUP("2J120",INDIRECT(PARAMETRI!$B$1&amp;"!$E:$Q"),13,FALSE),0))</f>
        <v>47595.66</v>
      </c>
      <c r="K89" s="23">
        <f ca="1">VALUE(IFERROR(VLOOKUP("2J120",INDIRECT(PARAMETRI!$B$1&amp;"!$E:$R"),14,FALSE),0))</f>
        <v>120600.99</v>
      </c>
      <c r="L89" s="23">
        <f ca="1">VALUE(IFERROR(VLOOKUP("2J120",INDIRECT(PARAMETRI!$B$1&amp;"!$E:$S"),15,FALSE),0))</f>
        <v>59614.400000000001</v>
      </c>
      <c r="M89" s="23">
        <f ca="1">VALUE(IFERROR(VLOOKUP("2J120",INDIRECT(PARAMETRI!$B$1&amp;"!$E:$T"),16,FALSE),0))</f>
        <v>27301.11</v>
      </c>
      <c r="N89" s="23">
        <f ca="1">VALUE(IFERROR(VLOOKUP("2J120",INDIRECT(PARAMETRI!$B$1&amp;"!$E:$U"),17,FALSE),0))</f>
        <v>88449.69</v>
      </c>
      <c r="O89" s="23">
        <f ca="1">VALUE(IFERROR(VLOOKUP("2J120",INDIRECT(PARAMETRI!$B$1&amp;"!$E:$V"),18,FALSE),0))</f>
        <v>237.33</v>
      </c>
      <c r="P89" s="15">
        <f t="shared" ca="1" si="88"/>
        <v>7694198.1799999997</v>
      </c>
      <c r="AA89" s="9" t="s">
        <v>99</v>
      </c>
      <c r="AB89" s="9" t="s">
        <v>514</v>
      </c>
    </row>
    <row r="90" spans="1:28">
      <c r="A90" s="37" t="s">
        <v>307</v>
      </c>
      <c r="B90" s="28" t="s">
        <v>308</v>
      </c>
      <c r="C90" s="23">
        <f ca="1">VALUE(IFERROR(VLOOKUP("2J130",INDIRECT(PARAMETRI!$B$1&amp;"!$E:$J"),6,FALSE),0))</f>
        <v>12510.95</v>
      </c>
      <c r="D90" s="23">
        <f ca="1">VALUE(IFERROR(VLOOKUP("2J130",INDIRECT(PARAMETRI!$B$1&amp;"!$E:$K"),7,FALSE),0))</f>
        <v>1207.95</v>
      </c>
      <c r="E90" s="23">
        <v>729595.69</v>
      </c>
      <c r="F90" s="23">
        <f ca="1">VALUE(IFERROR(VLOOKUP("2J130",INDIRECT(PARAMETRI!$B$1&amp;"!$E:$M"),9,FALSE),0))</f>
        <v>367.6</v>
      </c>
      <c r="G90" s="23">
        <f ca="1">VALUE(IFERROR(VLOOKUP("2J130",INDIRECT(PARAMETRI!$B$1&amp;"!$E:$N"),10,FALSE),0))</f>
        <v>39381.32</v>
      </c>
      <c r="H90" s="23">
        <f ca="1">VALUE(IFERROR(VLOOKUP("2J130",INDIRECT(PARAMETRI!$B$1&amp;"!$E:$O"),11,FALSE),0))</f>
        <v>16849.14</v>
      </c>
      <c r="I90" s="23">
        <f ca="1">VALUE(IFERROR(VLOOKUP("2J130",INDIRECT(PARAMETRI!$B$1&amp;"!$E:$P"),12,FALSE),0))</f>
        <v>835</v>
      </c>
      <c r="J90" s="23">
        <f ca="1">VALUE(IFERROR(VLOOKUP("2J130",INDIRECT(PARAMETRI!$B$1&amp;"!$E:$Q"),13,FALSE),0))</f>
        <v>4308.29</v>
      </c>
      <c r="K90" s="23">
        <f ca="1">VALUE(IFERROR(VLOOKUP("2J130",INDIRECT(PARAMETRI!$B$1&amp;"!$E:$R"),14,FALSE),0))</f>
        <v>9543.9599999999991</v>
      </c>
      <c r="L90" s="23">
        <f ca="1">VALUE(IFERROR(VLOOKUP("2J130",INDIRECT(PARAMETRI!$B$1&amp;"!$E:$S"),15,FALSE),0))</f>
        <v>4684.03</v>
      </c>
      <c r="M90" s="23">
        <f ca="1">VALUE(IFERROR(VLOOKUP("2J130",INDIRECT(PARAMETRI!$B$1&amp;"!$E:$T"),16,FALSE),0))</f>
        <v>0.35</v>
      </c>
      <c r="N90" s="23">
        <f ca="1">VALUE(IFERROR(VLOOKUP("2J130",INDIRECT(PARAMETRI!$B$1&amp;"!$E:$U"),17,FALSE),0))</f>
        <v>7722.13</v>
      </c>
      <c r="O90" s="23">
        <f ca="1">VALUE(IFERROR(VLOOKUP("2J130",INDIRECT(PARAMETRI!$B$1&amp;"!$E:$V"),18,FALSE),0))</f>
        <v>25.77</v>
      </c>
      <c r="P90" s="15">
        <f t="shared" ref="P90:P96" ca="1" si="137">C90+D90+E90+F90+G90+H90+I90+J90+K90+L90+M90+N90+O90</f>
        <v>827032.18</v>
      </c>
      <c r="AA90" s="9" t="s">
        <v>100</v>
      </c>
      <c r="AB90" s="9" t="s">
        <v>514</v>
      </c>
    </row>
    <row r="91" spans="1:28">
      <c r="A91" s="37" t="s">
        <v>309</v>
      </c>
      <c r="B91" s="28" t="s">
        <v>310</v>
      </c>
      <c r="C91" s="23">
        <f ca="1">VALUE(IFERROR(VLOOKUP("2J140",INDIRECT(PARAMETRI!$B$1&amp;"!$E:$J"),6,FALSE),0))</f>
        <v>353439.8</v>
      </c>
      <c r="D91" s="23">
        <f ca="1">VALUE(IFERROR(VLOOKUP("2J140",INDIRECT(PARAMETRI!$B$1&amp;"!$E:$K"),7,FALSE),0))</f>
        <v>9553.2199999999993</v>
      </c>
      <c r="E91" s="23">
        <v>5413629.4500000002</v>
      </c>
      <c r="F91" s="23">
        <f ca="1">VALUE(IFERROR(VLOOKUP("2J140",INDIRECT(PARAMETRI!$B$1&amp;"!$E:$M"),9,FALSE),0))</f>
        <v>2935.12</v>
      </c>
      <c r="G91" s="23">
        <f ca="1">VALUE(IFERROR(VLOOKUP("2J140",INDIRECT(PARAMETRI!$B$1&amp;"!$E:$N"),10,FALSE),0))</f>
        <v>171068.09</v>
      </c>
      <c r="H91" s="23">
        <f ca="1">VALUE(IFERROR(VLOOKUP("2J140",INDIRECT(PARAMETRI!$B$1&amp;"!$E:$O"),11,FALSE),0))</f>
        <v>140391.93</v>
      </c>
      <c r="I91" s="23">
        <f ca="1">VALUE(IFERROR(VLOOKUP("2J140",INDIRECT(PARAMETRI!$B$1&amp;"!$E:$P"),12,FALSE),0))</f>
        <v>6475.92</v>
      </c>
      <c r="J91" s="23">
        <f ca="1">VALUE(IFERROR(VLOOKUP("2J140",INDIRECT(PARAMETRI!$B$1&amp;"!$E:$Q"),13,FALSE),0))</f>
        <v>39378.01</v>
      </c>
      <c r="K91" s="23">
        <f ca="1">VALUE(IFERROR(VLOOKUP("2J140",INDIRECT(PARAMETRI!$B$1&amp;"!$E:$R"),14,FALSE),0))</f>
        <v>99828.56</v>
      </c>
      <c r="L91" s="23">
        <f ca="1">VALUE(IFERROR(VLOOKUP("2J140",INDIRECT(PARAMETRI!$B$1&amp;"!$E:$S"),15,FALSE),0))</f>
        <v>57959.56</v>
      </c>
      <c r="M91" s="23">
        <f ca="1">VALUE(IFERROR(VLOOKUP("2J140",INDIRECT(PARAMETRI!$B$1&amp;"!$E:$T"),16,FALSE),0))</f>
        <v>2.74</v>
      </c>
      <c r="N91" s="23">
        <f ca="1">VALUE(IFERROR(VLOOKUP("2J140",INDIRECT(PARAMETRI!$B$1&amp;"!$E:$U"),17,FALSE),0))</f>
        <v>75804.25</v>
      </c>
      <c r="O91" s="23">
        <f ca="1">VALUE(IFERROR(VLOOKUP("2J140",INDIRECT(PARAMETRI!$B$1&amp;"!$E:$V"),18,FALSE),0))</f>
        <v>199.58</v>
      </c>
      <c r="P91" s="15">
        <f t="shared" ca="1" si="137"/>
        <v>6370666.2300000004</v>
      </c>
      <c r="AA91" s="9" t="s">
        <v>101</v>
      </c>
      <c r="AB91" s="9" t="s">
        <v>514</v>
      </c>
    </row>
    <row r="92" spans="1:28">
      <c r="A92" s="37" t="s">
        <v>311</v>
      </c>
      <c r="B92" s="28" t="s">
        <v>312</v>
      </c>
      <c r="C92" s="23">
        <f ca="1">VALUE(IFERROR(VLOOKUP("2J150",INDIRECT(PARAMETRI!$B$1&amp;"!$E:$J"),6,FALSE),0))</f>
        <v>88499.62</v>
      </c>
      <c r="D92" s="23">
        <f ca="1">VALUE(IFERROR(VLOOKUP("2J150",INDIRECT(PARAMETRI!$B$1&amp;"!$E:$K"),7,FALSE),0))</f>
        <v>7807.96</v>
      </c>
      <c r="E92" s="23">
        <v>18173.740000000002</v>
      </c>
      <c r="F92" s="23">
        <f ca="1">VALUE(IFERROR(VLOOKUP("2J150",INDIRECT(PARAMETRI!$B$1&amp;"!$E:$M"),9,FALSE),0))</f>
        <v>15165.61</v>
      </c>
      <c r="G92" s="23">
        <f ca="1">VALUE(IFERROR(VLOOKUP("2J150",INDIRECT(PARAMETRI!$B$1&amp;"!$E:$N"),10,FALSE),0))</f>
        <v>144496.06</v>
      </c>
      <c r="H92" s="23">
        <f ca="1">VALUE(IFERROR(VLOOKUP("2J150",INDIRECT(PARAMETRI!$B$1&amp;"!$E:$O"),11,FALSE),0))</f>
        <v>1141221.78</v>
      </c>
      <c r="I92" s="23">
        <f ca="1">VALUE(IFERROR(VLOOKUP("2J150",INDIRECT(PARAMETRI!$B$1&amp;"!$E:$P"),12,FALSE),0))</f>
        <v>1350.8</v>
      </c>
      <c r="J92" s="23">
        <f ca="1">VALUE(IFERROR(VLOOKUP("2J150",INDIRECT(PARAMETRI!$B$1&amp;"!$E:$Q"),13,FALSE),0))</f>
        <v>350672.93</v>
      </c>
      <c r="K92" s="23">
        <f ca="1">VALUE(IFERROR(VLOOKUP("2J150",INDIRECT(PARAMETRI!$B$1&amp;"!$E:$R"),14,FALSE),0))</f>
        <v>23966.57</v>
      </c>
      <c r="L92" s="23">
        <f ca="1">VALUE(IFERROR(VLOOKUP("2J150",INDIRECT(PARAMETRI!$B$1&amp;"!$E:$S"),15,FALSE),0))</f>
        <v>20954.060000000001</v>
      </c>
      <c r="M92" s="23">
        <f ca="1">VALUE(IFERROR(VLOOKUP("2J150",INDIRECT(PARAMETRI!$B$1&amp;"!$E:$T"),16,FALSE),0))</f>
        <v>0.48</v>
      </c>
      <c r="N92" s="23">
        <f ca="1">VALUE(IFERROR(VLOOKUP("2J150",INDIRECT(PARAMETRI!$B$1&amp;"!$E:$U"),17,FALSE),0))</f>
        <v>24018.06</v>
      </c>
      <c r="O92" s="23">
        <f ca="1">VALUE(IFERROR(VLOOKUP("2J150",INDIRECT(PARAMETRI!$B$1&amp;"!$E:$V"),18,FALSE),0))</f>
        <v>40.17</v>
      </c>
      <c r="P92" s="15">
        <f t="shared" ca="1" si="137"/>
        <v>1836367.84</v>
      </c>
      <c r="AA92" s="9" t="s">
        <v>102</v>
      </c>
      <c r="AB92" s="9" t="s">
        <v>514</v>
      </c>
    </row>
    <row r="93" spans="1:28">
      <c r="A93" s="37" t="s">
        <v>313</v>
      </c>
      <c r="B93" s="28" t="s">
        <v>314</v>
      </c>
      <c r="C93" s="23">
        <f ca="1">VALUE(IFERROR(VLOOKUP("2J160",INDIRECT(PARAMETRI!$B$1&amp;"!$E:$J"),6,FALSE),0))</f>
        <v>0</v>
      </c>
      <c r="D93" s="23">
        <f ca="1">VALUE(IFERROR(VLOOKUP("2J160",INDIRECT(PARAMETRI!$B$1&amp;"!$E:$K"),7,FALSE),0))</f>
        <v>0</v>
      </c>
      <c r="E93" s="23">
        <v>0</v>
      </c>
      <c r="F93" s="23">
        <f ca="1">VALUE(IFERROR(VLOOKUP("2J160",INDIRECT(PARAMETRI!$B$1&amp;"!$E:$M"),9,FALSE),0))</f>
        <v>0</v>
      </c>
      <c r="G93" s="23">
        <f ca="1">VALUE(IFERROR(VLOOKUP("2J160",INDIRECT(PARAMETRI!$B$1&amp;"!$E:$N"),10,FALSE),0))</f>
        <v>0</v>
      </c>
      <c r="H93" s="23">
        <f ca="1">VALUE(IFERROR(VLOOKUP("2J160",INDIRECT(PARAMETRI!$B$1&amp;"!$E:$O"),11,FALSE),0))</f>
        <v>0</v>
      </c>
      <c r="I93" s="23">
        <f ca="1">VALUE(IFERROR(VLOOKUP("2J160",INDIRECT(PARAMETRI!$B$1&amp;"!$E:$P"),12,FALSE),0))</f>
        <v>0</v>
      </c>
      <c r="J93" s="23">
        <f ca="1">VALUE(IFERROR(VLOOKUP("2J160",INDIRECT(PARAMETRI!$B$1&amp;"!$E:$Q"),13,FALSE),0))</f>
        <v>0</v>
      </c>
      <c r="K93" s="23">
        <f ca="1">VALUE(IFERROR(VLOOKUP("2J160",INDIRECT(PARAMETRI!$B$1&amp;"!$E:$R"),14,FALSE),0))</f>
        <v>0</v>
      </c>
      <c r="L93" s="23">
        <f ca="1">VALUE(IFERROR(VLOOKUP("2J160",INDIRECT(PARAMETRI!$B$1&amp;"!$E:$S"),15,FALSE),0))</f>
        <v>0</v>
      </c>
      <c r="M93" s="23">
        <f ca="1">VALUE(IFERROR(VLOOKUP("2J160",INDIRECT(PARAMETRI!$B$1&amp;"!$E:$T"),16,FALSE),0))</f>
        <v>0</v>
      </c>
      <c r="N93" s="23">
        <f ca="1">VALUE(IFERROR(VLOOKUP("2J160",INDIRECT(PARAMETRI!$B$1&amp;"!$E:$U"),17,FALSE),0))</f>
        <v>0</v>
      </c>
      <c r="O93" s="23">
        <f ca="1">VALUE(IFERROR(VLOOKUP("2J160",INDIRECT(PARAMETRI!$B$1&amp;"!$E:$V"),18,FALSE),0))</f>
        <v>0</v>
      </c>
      <c r="P93" s="15">
        <f t="shared" ca="1" si="137"/>
        <v>0</v>
      </c>
      <c r="AA93" s="9" t="s">
        <v>103</v>
      </c>
      <c r="AB93" s="9" t="s">
        <v>514</v>
      </c>
    </row>
    <row r="94" spans="1:28">
      <c r="A94" s="37" t="s">
        <v>104</v>
      </c>
      <c r="B94" s="28" t="s">
        <v>315</v>
      </c>
      <c r="C94" s="23">
        <f ca="1">VALUE(IFERROR(VLOOKUP("2K100",INDIRECT(PARAMETRI!$B$1&amp;"!$E:$J"),6,FALSE),0))</f>
        <v>8561.9</v>
      </c>
      <c r="D94" s="23">
        <f ca="1">VALUE(IFERROR(VLOOKUP("2K100",INDIRECT(PARAMETRI!$B$1&amp;"!$E:$K"),7,FALSE),0))</f>
        <v>375.64</v>
      </c>
      <c r="E94" s="23">
        <v>116808.39</v>
      </c>
      <c r="F94" s="23">
        <f ca="1">VALUE(IFERROR(VLOOKUP("2K100",INDIRECT(PARAMETRI!$B$1&amp;"!$E:$M"),9,FALSE),0))</f>
        <v>61.69</v>
      </c>
      <c r="G94" s="23">
        <f ca="1">VALUE(IFERROR(VLOOKUP("2K100",INDIRECT(PARAMETRI!$B$1&amp;"!$E:$N"),10,FALSE),0))</f>
        <v>1806.43</v>
      </c>
      <c r="H94" s="23">
        <f ca="1">VALUE(IFERROR(VLOOKUP("2K100",INDIRECT(PARAMETRI!$B$1&amp;"!$E:$O"),11,FALSE),0))</f>
        <v>3970.83</v>
      </c>
      <c r="I94" s="23">
        <f ca="1">VALUE(IFERROR(VLOOKUP("2K100",INDIRECT(PARAMETRI!$B$1&amp;"!$E:$P"),12,FALSE),0))</f>
        <v>123.24</v>
      </c>
      <c r="J94" s="23">
        <f ca="1">VALUE(IFERROR(VLOOKUP("2K100",INDIRECT(PARAMETRI!$B$1&amp;"!$E:$Q"),13,FALSE),0))</f>
        <v>667.77</v>
      </c>
      <c r="K94" s="23">
        <f ca="1">VALUE(IFERROR(VLOOKUP("2K100",INDIRECT(PARAMETRI!$B$1&amp;"!$E:$R"),14,FALSE),0))</f>
        <v>1973.44</v>
      </c>
      <c r="L94" s="23">
        <f ca="1">VALUE(IFERROR(VLOOKUP("2K100",INDIRECT(PARAMETRI!$B$1&amp;"!$E:$S"),15,FALSE),0))</f>
        <v>1227.28</v>
      </c>
      <c r="M94" s="23">
        <f ca="1">VALUE(IFERROR(VLOOKUP("2K100",INDIRECT(PARAMETRI!$B$1&amp;"!$E:$T"),16,FALSE),0))</f>
        <v>0.03</v>
      </c>
      <c r="N94" s="23">
        <f ca="1">VALUE(IFERROR(VLOOKUP("2K100",INDIRECT(PARAMETRI!$B$1&amp;"!$E:$U"),17,FALSE),0))</f>
        <v>1565.57</v>
      </c>
      <c r="O94" s="23">
        <f ca="1">VALUE(IFERROR(VLOOKUP("2K100",INDIRECT(PARAMETRI!$B$1&amp;"!$E:$V"),18,FALSE),0))</f>
        <v>3.01</v>
      </c>
      <c r="P94" s="15">
        <f t="shared" ca="1" si="137"/>
        <v>137145.22</v>
      </c>
      <c r="AA94" s="9" t="s">
        <v>104</v>
      </c>
      <c r="AB94" s="9" t="s">
        <v>514</v>
      </c>
    </row>
    <row r="95" spans="1:28">
      <c r="A95" s="37" t="s">
        <v>105</v>
      </c>
      <c r="B95" s="28" t="s">
        <v>316</v>
      </c>
      <c r="C95" s="23">
        <f ca="1">VALUE(IFERROR(VLOOKUP("2L100",INDIRECT(PARAMETRI!$B$1&amp;"!$E:$J"),6,FALSE),0))</f>
        <v>11226.74</v>
      </c>
      <c r="D95" s="23">
        <f ca="1">VALUE(IFERROR(VLOOKUP("2L100",INDIRECT(PARAMETRI!$B$1&amp;"!$E:$K"),7,FALSE),0))</f>
        <v>1310.84</v>
      </c>
      <c r="E95" s="23">
        <v>150430.04</v>
      </c>
      <c r="F95" s="23">
        <f ca="1">VALUE(IFERROR(VLOOKUP("2L100",INDIRECT(PARAMETRI!$B$1&amp;"!$E:$M"),9,FALSE),0))</f>
        <v>1165.6199999999999</v>
      </c>
      <c r="G95" s="23">
        <f ca="1">VALUE(IFERROR(VLOOKUP("2L100",INDIRECT(PARAMETRI!$B$1&amp;"!$E:$N"),10,FALSE),0))</f>
        <v>9565.27</v>
      </c>
      <c r="H95" s="23">
        <f ca="1">VALUE(IFERROR(VLOOKUP("2L100",INDIRECT(PARAMETRI!$B$1&amp;"!$E:$O"),11,FALSE),0))</f>
        <v>247491.39</v>
      </c>
      <c r="I95" s="23">
        <f ca="1">VALUE(IFERROR(VLOOKUP("2L100",INDIRECT(PARAMETRI!$B$1&amp;"!$E:$P"),12,FALSE),0))</f>
        <v>357.16</v>
      </c>
      <c r="J95" s="23">
        <f ca="1">VALUE(IFERROR(VLOOKUP("2L100",INDIRECT(PARAMETRI!$B$1&amp;"!$E:$Q"),13,FALSE),0))</f>
        <v>2170.34</v>
      </c>
      <c r="K95" s="23">
        <f ca="1">VALUE(IFERROR(VLOOKUP("2L100",INDIRECT(PARAMETRI!$B$1&amp;"!$E:$R"),14,FALSE),0))</f>
        <v>6025.35</v>
      </c>
      <c r="L95" s="23">
        <f ca="1">VALUE(IFERROR(VLOOKUP("2L100",INDIRECT(PARAMETRI!$B$1&amp;"!$E:$S"),15,FALSE),0))</f>
        <v>2800.25</v>
      </c>
      <c r="M95" s="23">
        <f ca="1">VALUE(IFERROR(VLOOKUP("2L100",INDIRECT(PARAMETRI!$B$1&amp;"!$E:$T"),16,FALSE),0))</f>
        <v>0.13</v>
      </c>
      <c r="N95" s="23">
        <f ca="1">VALUE(IFERROR(VLOOKUP("2L100",INDIRECT(PARAMETRI!$B$1&amp;"!$E:$U"),17,FALSE),0))</f>
        <v>5670.31</v>
      </c>
      <c r="O95" s="23">
        <f ca="1">VALUE(IFERROR(VLOOKUP("2L100",INDIRECT(PARAMETRI!$B$1&amp;"!$E:$V"),18,FALSE),0))</f>
        <v>12.19</v>
      </c>
      <c r="P95" s="15">
        <f t="shared" ca="1" si="137"/>
        <v>438225.63</v>
      </c>
      <c r="AA95" s="9" t="s">
        <v>105</v>
      </c>
      <c r="AB95" s="9" t="s">
        <v>514</v>
      </c>
    </row>
    <row r="96" spans="1:28">
      <c r="A96" s="35">
        <v>29999</v>
      </c>
      <c r="B96" s="27" t="s">
        <v>317</v>
      </c>
      <c r="C96" s="15">
        <f ca="1">C26+C43+C44+C45+C46+C52+C58+C72+C81+C87+C94+C95</f>
        <v>47138540.399999999</v>
      </c>
      <c r="D96" s="15">
        <f t="shared" ref="D96:F96" ca="1" si="138">D26+D43+D44+D45+D46+D52+D58+D72+D81+D87+D94+D95</f>
        <v>631429.43000000005</v>
      </c>
      <c r="E96" s="15">
        <f t="shared" si="138"/>
        <v>116158340.95999999</v>
      </c>
      <c r="F96" s="15">
        <f t="shared" ca="1" si="138"/>
        <v>12545068.109999999</v>
      </c>
      <c r="G96" s="15">
        <f ca="1">G26+G43+G44+G45+G46+G52+G58+G72+G81+G87+G94+G95</f>
        <v>10793918.050000001</v>
      </c>
      <c r="H96" s="15">
        <f t="shared" ref="H96:I96" ca="1" si="139">H26+H43+H44+H45+H46+H52+H58+H72+H81+H87+H94+H95</f>
        <v>44603984.039999999</v>
      </c>
      <c r="I96" s="15">
        <f t="shared" ca="1" si="139"/>
        <v>227419.57</v>
      </c>
      <c r="J96" s="15">
        <f t="shared" ref="J96" ca="1" si="140">J26+J43+J44+J45+J46+J52+J58+J72+J81+J87+J94+J95</f>
        <v>5001687.45</v>
      </c>
      <c r="K96" s="15">
        <f t="shared" ref="K96" ca="1" si="141">K26+K43+K44+K45+K46+K52+K58+K72+K81+K87+K94+K95</f>
        <v>5323925.46</v>
      </c>
      <c r="L96" s="15">
        <f t="shared" ref="L96" ca="1" si="142">L26+L43+L44+L45+L46+L52+L58+L72+L81+L87+L94+L95</f>
        <v>4799771.53</v>
      </c>
      <c r="M96" s="15">
        <f t="shared" ref="M96:N96" ca="1" si="143">M26+M43+M44+M45+M46+M52+M58+M72+M81+M87+M94+M95</f>
        <v>94676.14</v>
      </c>
      <c r="N96" s="15">
        <f t="shared" ca="1" si="143"/>
        <v>4455373.58</v>
      </c>
      <c r="O96" s="15">
        <f t="shared" ref="O96" ca="1" si="144">O26+O43+O44+O45+O46+O52+O58+O72+O81+O87+O94+O95</f>
        <v>7169.04</v>
      </c>
      <c r="P96" s="15">
        <f t="shared" ca="1" si="137"/>
        <v>251781303.75999999</v>
      </c>
      <c r="AA96" s="9" t="s">
        <v>504</v>
      </c>
    </row>
    <row r="97" spans="1:28">
      <c r="A97" s="39" t="s">
        <v>357</v>
      </c>
      <c r="B97" s="29" t="s">
        <v>357</v>
      </c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28">
      <c r="A98" s="35" t="s">
        <v>318</v>
      </c>
      <c r="B98" s="27" t="s">
        <v>319</v>
      </c>
      <c r="C98" s="11">
        <f ca="1">C99+C102</f>
        <v>696571.49</v>
      </c>
      <c r="D98" s="11">
        <f t="shared" ref="D98:G98" ca="1" si="145">D99+D102</f>
        <v>54263.76</v>
      </c>
      <c r="E98" s="11">
        <f t="shared" si="145"/>
        <v>4354.3100000000004</v>
      </c>
      <c r="F98" s="11">
        <f t="shared" ca="1" si="145"/>
        <v>4649479.29</v>
      </c>
      <c r="G98" s="11">
        <f t="shared" ca="1" si="145"/>
        <v>1565801.91</v>
      </c>
      <c r="H98" s="11">
        <f t="shared" ref="H98" ca="1" si="146">H99+H102</f>
        <v>7133062.1600000001</v>
      </c>
      <c r="I98" s="11">
        <f t="shared" ref="I98" ca="1" si="147">I99+I102</f>
        <v>12763.31</v>
      </c>
      <c r="J98" s="11">
        <f t="shared" ref="J98" ca="1" si="148">J99+J102</f>
        <v>1561846.87</v>
      </c>
      <c r="K98" s="11">
        <f t="shared" ref="K98" ca="1" si="149">K99+K102</f>
        <v>230973.58</v>
      </c>
      <c r="L98" s="11">
        <f t="shared" ref="L98" ca="1" si="150">L99+L102</f>
        <v>537621.18000000005</v>
      </c>
      <c r="M98" s="11">
        <f t="shared" ref="M98:N98" ca="1" si="151">M99+M102</f>
        <v>13755.93</v>
      </c>
      <c r="N98" s="11">
        <f t="shared" ca="1" si="151"/>
        <v>151531.75</v>
      </c>
      <c r="O98" s="11">
        <f t="shared" ref="O98" ca="1" si="152">O99+O102</f>
        <v>401.13</v>
      </c>
      <c r="P98" s="15">
        <f t="shared" ref="P98:P117" ca="1" si="153">C98+D98+E98+F98+G98+H98+I98+J98+K98+L98+M98+N98+O98</f>
        <v>16612426.67</v>
      </c>
      <c r="AA98" s="9" t="s">
        <v>318</v>
      </c>
    </row>
    <row r="99" spans="1:28">
      <c r="A99" s="35" t="s">
        <v>320</v>
      </c>
      <c r="B99" s="27" t="s">
        <v>321</v>
      </c>
      <c r="C99" s="11">
        <f ca="1">C100+C101</f>
        <v>645501.26</v>
      </c>
      <c r="D99" s="11">
        <f t="shared" ref="D99:G99" ca="1" si="154">D100+D101</f>
        <v>42125.94</v>
      </c>
      <c r="E99" s="11">
        <f t="shared" si="154"/>
        <v>3157.01</v>
      </c>
      <c r="F99" s="11">
        <f t="shared" ca="1" si="154"/>
        <v>4254514.91</v>
      </c>
      <c r="G99" s="11">
        <f t="shared" ca="1" si="154"/>
        <v>1028857.72</v>
      </c>
      <c r="H99" s="11">
        <f t="shared" ref="H99" ca="1" si="155">H100+H101</f>
        <v>4413856.82</v>
      </c>
      <c r="I99" s="11">
        <f t="shared" ref="I99" ca="1" si="156">I100+I101</f>
        <v>9656.07</v>
      </c>
      <c r="J99" s="11">
        <f t="shared" ref="J99" ca="1" si="157">J100+J101</f>
        <v>998533.67</v>
      </c>
      <c r="K99" s="11">
        <f t="shared" ref="K99" ca="1" si="158">K100+K101</f>
        <v>166917.28</v>
      </c>
      <c r="L99" s="11">
        <f t="shared" ref="L99" ca="1" si="159">L100+L101</f>
        <v>346403.41</v>
      </c>
      <c r="M99" s="11">
        <f t="shared" ref="M99:N99" ca="1" si="160">M100+M101</f>
        <v>13223.01</v>
      </c>
      <c r="N99" s="11">
        <f t="shared" ca="1" si="160"/>
        <v>111079.46</v>
      </c>
      <c r="O99" s="11">
        <f t="shared" ref="O99" ca="1" si="161">O100+O101</f>
        <v>304.18</v>
      </c>
      <c r="P99" s="15">
        <f t="shared" ca="1" si="153"/>
        <v>12034130.74</v>
      </c>
      <c r="AA99" s="9" t="s">
        <v>507</v>
      </c>
    </row>
    <row r="100" spans="1:28">
      <c r="A100" s="37" t="s">
        <v>322</v>
      </c>
      <c r="B100" s="28" t="s">
        <v>323</v>
      </c>
      <c r="C100" s="23">
        <f ca="1">VALUE(IFERROR(VLOOKUP("3A111",INDIRECT(PARAMETRI!$B$1&amp;"!$E:$J"),6,FALSE),0))</f>
        <v>598063.94999999995</v>
      </c>
      <c r="D100" s="24">
        <f ca="1">VALUE(IFERROR(VLOOKUP("3A111",INDIRECT(PARAMETRI!$B$1&amp;"!$E:$K"),7,FALSE),0))</f>
        <v>30851.55</v>
      </c>
      <c r="E100" s="24">
        <v>2044.88</v>
      </c>
      <c r="F100" s="24">
        <f ca="1">VALUE(IFERROR(VLOOKUP("3A111",INDIRECT(PARAMETRI!$B$1&amp;"!$E:$M"),9,FALSE),0))</f>
        <v>3887646.58</v>
      </c>
      <c r="G100" s="24">
        <f ca="1">VALUE(IFERROR(VLOOKUP("3A111",INDIRECT(PARAMETRI!$B$1&amp;"!$E:$N"),10,FALSE),0))</f>
        <v>530109.41</v>
      </c>
      <c r="H100" s="24">
        <f ca="1">VALUE(IFERROR(VLOOKUP("3A111",INDIRECT(PARAMETRI!$B$1&amp;"!$E:$O"),11,FALSE),0))</f>
        <v>1888083.93</v>
      </c>
      <c r="I100" s="24">
        <f ca="1">VALUE(IFERROR(VLOOKUP("3A111",INDIRECT(PARAMETRI!$B$1&amp;"!$E:$P"),12,FALSE),0))</f>
        <v>6769.86</v>
      </c>
      <c r="J100" s="24">
        <f ca="1">VALUE(IFERROR(VLOOKUP("3A111",INDIRECT(PARAMETRI!$B$1&amp;"!$E:$Q"),13,FALSE),0))</f>
        <v>475292.12</v>
      </c>
      <c r="K100" s="24">
        <f ca="1">VALUE(IFERROR(VLOOKUP("3A111",INDIRECT(PARAMETRI!$B$1&amp;"!$E:$R"),14,FALSE),0))</f>
        <v>107417.66</v>
      </c>
      <c r="L100" s="24">
        <f ca="1">VALUE(IFERROR(VLOOKUP("3A111",INDIRECT(PARAMETRI!$B$1&amp;"!$E:$S"),15,FALSE),0))</f>
        <v>168788.04</v>
      </c>
      <c r="M100" s="24">
        <f ca="1">VALUE(IFERROR(VLOOKUP("3A111",INDIRECT(PARAMETRI!$B$1&amp;"!$E:$T"),16,FALSE),0))</f>
        <v>12728</v>
      </c>
      <c r="N100" s="24">
        <f ca="1">VALUE(IFERROR(VLOOKUP("3A111",INDIRECT(PARAMETRI!$B$1&amp;"!$E:$U"),17,FALSE),0))</f>
        <v>73504.77</v>
      </c>
      <c r="O100" s="24">
        <f ca="1">VALUE(IFERROR(VLOOKUP("3A111",INDIRECT(PARAMETRI!$B$1&amp;"!$E:$V"),18,FALSE),0))</f>
        <v>214.13</v>
      </c>
      <c r="P100" s="15">
        <f t="shared" ca="1" si="153"/>
        <v>7781514.8799999999</v>
      </c>
      <c r="AA100" s="9" t="s">
        <v>106</v>
      </c>
      <c r="AB100" s="9" t="s">
        <v>514</v>
      </c>
    </row>
    <row r="101" spans="1:28">
      <c r="A101" s="37" t="s">
        <v>324</v>
      </c>
      <c r="B101" s="28" t="s">
        <v>325</v>
      </c>
      <c r="C101" s="23">
        <f ca="1">VALUE(IFERROR(VLOOKUP("3A112",INDIRECT(PARAMETRI!$B$1&amp;"!$E:$J"),6,FALSE),0))</f>
        <v>47437.31</v>
      </c>
      <c r="D101" s="24">
        <f ca="1">VALUE(IFERROR(VLOOKUP("3A112",INDIRECT(PARAMETRI!$B$1&amp;"!$E:$K"),7,FALSE),0))</f>
        <v>11274.39</v>
      </c>
      <c r="E101" s="24">
        <v>1112.1300000000001</v>
      </c>
      <c r="F101" s="24">
        <f ca="1">VALUE(IFERROR(VLOOKUP("3A112",INDIRECT(PARAMETRI!$B$1&amp;"!$E:$M"),9,FALSE),0))</f>
        <v>366868.33</v>
      </c>
      <c r="G101" s="24">
        <f ca="1">VALUE(IFERROR(VLOOKUP("3A112",INDIRECT(PARAMETRI!$B$1&amp;"!$E:$N"),10,FALSE),0))</f>
        <v>498748.31</v>
      </c>
      <c r="H101" s="24">
        <f ca="1">VALUE(IFERROR(VLOOKUP("3A112",INDIRECT(PARAMETRI!$B$1&amp;"!$E:$O"),11,FALSE),0))</f>
        <v>2525772.89</v>
      </c>
      <c r="I101" s="24">
        <f ca="1">VALUE(IFERROR(VLOOKUP("3A112",INDIRECT(PARAMETRI!$B$1&amp;"!$E:$P"),12,FALSE),0))</f>
        <v>2886.21</v>
      </c>
      <c r="J101" s="24">
        <f ca="1">VALUE(IFERROR(VLOOKUP("3A112",INDIRECT(PARAMETRI!$B$1&amp;"!$E:$Q"),13,FALSE),0))</f>
        <v>523241.55</v>
      </c>
      <c r="K101" s="24">
        <f ca="1">VALUE(IFERROR(VLOOKUP("3A112",INDIRECT(PARAMETRI!$B$1&amp;"!$E:$R"),14,FALSE),0))</f>
        <v>59499.62</v>
      </c>
      <c r="L101" s="24">
        <f ca="1">VALUE(IFERROR(VLOOKUP("3A112",INDIRECT(PARAMETRI!$B$1&amp;"!$E:$S"),15,FALSE),0))</f>
        <v>177615.37</v>
      </c>
      <c r="M101" s="24">
        <f ca="1">VALUE(IFERROR(VLOOKUP("3A112",INDIRECT(PARAMETRI!$B$1&amp;"!$E:$T"),16,FALSE),0))</f>
        <v>495.01</v>
      </c>
      <c r="N101" s="24">
        <f ca="1">VALUE(IFERROR(VLOOKUP("3A112",INDIRECT(PARAMETRI!$B$1&amp;"!$E:$U"),17,FALSE),0))</f>
        <v>37574.69</v>
      </c>
      <c r="O101" s="24">
        <f ca="1">VALUE(IFERROR(VLOOKUP("3A112",INDIRECT(PARAMETRI!$B$1&amp;"!$E:$V"),18,FALSE),0))</f>
        <v>90.05</v>
      </c>
      <c r="P101" s="15">
        <f t="shared" ca="1" si="153"/>
        <v>4252615.8600000003</v>
      </c>
      <c r="AA101" s="9" t="s">
        <v>107</v>
      </c>
      <c r="AB101" s="9" t="s">
        <v>514</v>
      </c>
    </row>
    <row r="102" spans="1:28">
      <c r="A102" s="37" t="s">
        <v>326</v>
      </c>
      <c r="B102" s="28" t="s">
        <v>327</v>
      </c>
      <c r="C102" s="23">
        <f ca="1">VALUE(IFERROR(VLOOKUP("3A120",INDIRECT(PARAMETRI!$B$1&amp;"!$E:$J"),6,FALSE),0))</f>
        <v>51070.23</v>
      </c>
      <c r="D102" s="24">
        <f ca="1">VALUE(IFERROR(VLOOKUP("3A120",INDIRECT(PARAMETRI!$B$1&amp;"!$E:$K"),7,FALSE),0))</f>
        <v>12137.82</v>
      </c>
      <c r="E102" s="24">
        <v>1197.3</v>
      </c>
      <c r="F102" s="24">
        <f ca="1">VALUE(IFERROR(VLOOKUP("3A120",INDIRECT(PARAMETRI!$B$1&amp;"!$E:$M"),9,FALSE),0))</f>
        <v>394964.38</v>
      </c>
      <c r="G102" s="24">
        <f ca="1">VALUE(IFERROR(VLOOKUP("3A120",INDIRECT(PARAMETRI!$B$1&amp;"!$E:$N"),10,FALSE),0))</f>
        <v>536944.18999999994</v>
      </c>
      <c r="H102" s="24">
        <f ca="1">VALUE(IFERROR(VLOOKUP("3A120",INDIRECT(PARAMETRI!$B$1&amp;"!$E:$O"),11,FALSE),0))</f>
        <v>2719205.34</v>
      </c>
      <c r="I102" s="24">
        <f ca="1">VALUE(IFERROR(VLOOKUP("3A120",INDIRECT(PARAMETRI!$B$1&amp;"!$E:$P"),12,FALSE),0))</f>
        <v>3107.24</v>
      </c>
      <c r="J102" s="24">
        <f ca="1">VALUE(IFERROR(VLOOKUP("3A120",INDIRECT(PARAMETRI!$B$1&amp;"!$E:$Q"),13,FALSE),0))</f>
        <v>563313.19999999995</v>
      </c>
      <c r="K102" s="24">
        <f ca="1">VALUE(IFERROR(VLOOKUP("3A120",INDIRECT(PARAMETRI!$B$1&amp;"!$E:$R"),14,FALSE),0))</f>
        <v>64056.3</v>
      </c>
      <c r="L102" s="24">
        <f ca="1">VALUE(IFERROR(VLOOKUP("3A120",INDIRECT(PARAMETRI!$B$1&amp;"!$E:$S"),15,FALSE),0))</f>
        <v>191217.77</v>
      </c>
      <c r="M102" s="24">
        <f ca="1">VALUE(IFERROR(VLOOKUP("3A120",INDIRECT(PARAMETRI!$B$1&amp;"!$E:$T"),16,FALSE),0))</f>
        <v>532.91999999999996</v>
      </c>
      <c r="N102" s="24">
        <f ca="1">VALUE(IFERROR(VLOOKUP("3A120",INDIRECT(PARAMETRI!$B$1&amp;"!$E:$U"),17,FALSE),0))</f>
        <v>40452.29</v>
      </c>
      <c r="O102" s="24">
        <f ca="1">VALUE(IFERROR(VLOOKUP("3A120",INDIRECT(PARAMETRI!$B$1&amp;"!$E:$V"),18,FALSE),0))</f>
        <v>96.95</v>
      </c>
      <c r="P102" s="15">
        <f t="shared" ca="1" si="153"/>
        <v>4578295.93</v>
      </c>
      <c r="AA102" s="9" t="s">
        <v>108</v>
      </c>
      <c r="AB102" s="9" t="s">
        <v>514</v>
      </c>
    </row>
    <row r="103" spans="1:28">
      <c r="A103" s="35" t="s">
        <v>328</v>
      </c>
      <c r="B103" s="27" t="s">
        <v>329</v>
      </c>
      <c r="C103" s="11">
        <f ca="1">C104+C105+C106+C107+C108</f>
        <v>10186337.92</v>
      </c>
      <c r="D103" s="11">
        <f t="shared" ref="D103:G103" ca="1" si="162">D104+D105+D106+D107+D108</f>
        <v>415412.86</v>
      </c>
      <c r="E103" s="11">
        <f t="shared" si="162"/>
        <v>57968870.759999998</v>
      </c>
      <c r="F103" s="11">
        <f t="shared" ca="1" si="162"/>
        <v>12289537.58</v>
      </c>
      <c r="G103" s="11">
        <f t="shared" ca="1" si="162"/>
        <v>13505245.58</v>
      </c>
      <c r="H103" s="11">
        <f t="shared" ref="H103" ca="1" si="163">H104+H105+H106+H107+H108</f>
        <v>27444091.489999998</v>
      </c>
      <c r="I103" s="11">
        <f t="shared" ref="I103" ca="1" si="164">I104+I105+I106+I107+I108</f>
        <v>148421.72</v>
      </c>
      <c r="J103" s="11">
        <f t="shared" ref="J103" ca="1" si="165">J104+J105+J106+J107+J108</f>
        <v>8968602.0500000007</v>
      </c>
      <c r="K103" s="11">
        <f t="shared" ref="K103" ca="1" si="166">K104+K105+K106+K107+K108</f>
        <v>2900718.95</v>
      </c>
      <c r="L103" s="11">
        <f t="shared" ref="L103" ca="1" si="167">L104+L105+L106+L107+L108</f>
        <v>2096065</v>
      </c>
      <c r="M103" s="11">
        <f t="shared" ref="M103:N103" ca="1" si="168">M104+M105+M106+M107+M108</f>
        <v>56514.33</v>
      </c>
      <c r="N103" s="11">
        <f t="shared" ca="1" si="168"/>
        <v>1669303.84</v>
      </c>
      <c r="O103" s="11">
        <f t="shared" ref="O103" ca="1" si="169">O104+O105+O106+O107+O108</f>
        <v>4856.83</v>
      </c>
      <c r="P103" s="15">
        <f t="shared" ca="1" si="153"/>
        <v>137653978.91</v>
      </c>
      <c r="AA103" s="9" t="s">
        <v>328</v>
      </c>
    </row>
    <row r="104" spans="1:28">
      <c r="A104" s="37" t="s">
        <v>330</v>
      </c>
      <c r="B104" s="28" t="s">
        <v>331</v>
      </c>
      <c r="C104" s="23">
        <f ca="1">VALUE(IFERROR(VLOOKUP("3B110",INDIRECT(PARAMETRI!$B$1&amp;"!$E:$J"),6,FALSE),0))</f>
        <v>1220434.8899999999</v>
      </c>
      <c r="D104" s="24">
        <f ca="1">VALUE(IFERROR(VLOOKUP("3B110",INDIRECT(PARAMETRI!$B$1&amp;"!$E:$K"),7,FALSE),0))</f>
        <v>42253.27</v>
      </c>
      <c r="E104" s="24">
        <v>2898109.36</v>
      </c>
      <c r="F104" s="24">
        <f ca="1">VALUE(IFERROR(VLOOKUP("3B110",INDIRECT(PARAMETRI!$B$1&amp;"!$E:$M"),9,FALSE),0))</f>
        <v>233137.68</v>
      </c>
      <c r="G104" s="24">
        <f ca="1">VALUE(IFERROR(VLOOKUP("3B110",INDIRECT(PARAMETRI!$B$1&amp;"!$E:$N"),10,FALSE),0))</f>
        <v>1649287.84</v>
      </c>
      <c r="H104" s="24">
        <f ca="1">VALUE(IFERROR(VLOOKUP("3B110",INDIRECT(PARAMETRI!$B$1&amp;"!$E:$O"),11,FALSE),0))</f>
        <v>3678941.51</v>
      </c>
      <c r="I104" s="24">
        <f ca="1">VALUE(IFERROR(VLOOKUP("3B110",INDIRECT(PARAMETRI!$B$1&amp;"!$E:$P"),12,FALSE),0))</f>
        <v>12507.44</v>
      </c>
      <c r="J104" s="24">
        <f ca="1">VALUE(IFERROR(VLOOKUP("3B110",INDIRECT(PARAMETRI!$B$1&amp;"!$E:$Q"),13,FALSE),0))</f>
        <v>972725.34</v>
      </c>
      <c r="K104" s="24">
        <f ca="1">VALUE(IFERROR(VLOOKUP("3B110",INDIRECT(PARAMETRI!$B$1&amp;"!$E:$R"),14,FALSE),0))</f>
        <v>232273.82</v>
      </c>
      <c r="L104" s="24">
        <f ca="1">VALUE(IFERROR(VLOOKUP("3B110",INDIRECT(PARAMETRI!$B$1&amp;"!$E:$S"),15,FALSE),0))</f>
        <v>165376.82999999999</v>
      </c>
      <c r="M104" s="24">
        <f ca="1">VALUE(IFERROR(VLOOKUP("3B110",INDIRECT(PARAMETRI!$B$1&amp;"!$E:$T"),16,FALSE),0))</f>
        <v>288.3</v>
      </c>
      <c r="N104" s="24">
        <f ca="1">VALUE(IFERROR(VLOOKUP("3B110",INDIRECT(PARAMETRI!$B$1&amp;"!$E:$U"),17,FALSE),0))</f>
        <v>144549.32</v>
      </c>
      <c r="O104" s="24">
        <f ca="1">VALUE(IFERROR(VLOOKUP("3B110",INDIRECT(PARAMETRI!$B$1&amp;"!$E:$V"),18,FALSE),0))</f>
        <v>402.03</v>
      </c>
      <c r="P104" s="15">
        <f t="shared" ca="1" si="153"/>
        <v>11250287.630000001</v>
      </c>
      <c r="AA104" s="9" t="s">
        <v>109</v>
      </c>
      <c r="AB104" s="9" t="s">
        <v>514</v>
      </c>
    </row>
    <row r="105" spans="1:28">
      <c r="A105" s="37" t="s">
        <v>332</v>
      </c>
      <c r="B105" s="28" t="s">
        <v>333</v>
      </c>
      <c r="C105" s="23">
        <f ca="1">VALUE(IFERROR(VLOOKUP("3B120",INDIRECT(PARAMETRI!$B$1&amp;"!$E:$J"),6,FALSE),0))</f>
        <v>132825.51</v>
      </c>
      <c r="D105" s="24">
        <f ca="1">VALUE(IFERROR(VLOOKUP("3B120",INDIRECT(PARAMETRI!$B$1&amp;"!$E:$K"),7,FALSE),0))</f>
        <v>6075.23</v>
      </c>
      <c r="E105" s="24">
        <v>1888033.26</v>
      </c>
      <c r="F105" s="24">
        <f ca="1">VALUE(IFERROR(VLOOKUP("3B120",INDIRECT(PARAMETRI!$B$1&amp;"!$E:$M"),9,FALSE),0))</f>
        <v>14996.59</v>
      </c>
      <c r="G105" s="24">
        <f ca="1">VALUE(IFERROR(VLOOKUP("3B120",INDIRECT(PARAMETRI!$B$1&amp;"!$E:$N"),10,FALSE),0))</f>
        <v>101112.75</v>
      </c>
      <c r="H105" s="24">
        <f ca="1">VALUE(IFERROR(VLOOKUP("3B120",INDIRECT(PARAMETRI!$B$1&amp;"!$E:$O"),11,FALSE),0))</f>
        <v>94479.07</v>
      </c>
      <c r="I105" s="24">
        <f ca="1">VALUE(IFERROR(VLOOKUP("3B120",INDIRECT(PARAMETRI!$B$1&amp;"!$E:$P"),12,FALSE),0))</f>
        <v>4434.1099999999997</v>
      </c>
      <c r="J105" s="24">
        <f ca="1">VALUE(IFERROR(VLOOKUP("3B120",INDIRECT(PARAMETRI!$B$1&amp;"!$E:$Q"),13,FALSE),0))</f>
        <v>23372.73</v>
      </c>
      <c r="K105" s="24">
        <f ca="1">VALUE(IFERROR(VLOOKUP("3B120",INDIRECT(PARAMETRI!$B$1&amp;"!$E:$R"),14,FALSE),0))</f>
        <v>78652.479999999996</v>
      </c>
      <c r="L105" s="24">
        <f ca="1">VALUE(IFERROR(VLOOKUP("3B120",INDIRECT(PARAMETRI!$B$1&amp;"!$E:$S"),15,FALSE),0))</f>
        <v>38801.65</v>
      </c>
      <c r="M105" s="24">
        <f ca="1">VALUE(IFERROR(VLOOKUP("3B120",INDIRECT(PARAMETRI!$B$1&amp;"!$E:$T"),16,FALSE),0))</f>
        <v>1.88</v>
      </c>
      <c r="N105" s="24">
        <f ca="1">VALUE(IFERROR(VLOOKUP("3B120",INDIRECT(PARAMETRI!$B$1&amp;"!$E:$U"),17,FALSE),0))</f>
        <v>45301.97</v>
      </c>
      <c r="O105" s="24">
        <f ca="1">VALUE(IFERROR(VLOOKUP("3B120",INDIRECT(PARAMETRI!$B$1&amp;"!$E:$V"),18,FALSE),0))</f>
        <v>141.72</v>
      </c>
      <c r="P105" s="15">
        <f t="shared" ca="1" si="153"/>
        <v>2428228.9500000002</v>
      </c>
      <c r="AA105" s="9" t="s">
        <v>110</v>
      </c>
      <c r="AB105" s="9" t="s">
        <v>514</v>
      </c>
    </row>
    <row r="106" spans="1:28">
      <c r="A106" s="37" t="s">
        <v>334</v>
      </c>
      <c r="B106" s="28" t="s">
        <v>335</v>
      </c>
      <c r="C106" s="23">
        <f ca="1">VALUE(IFERROR(VLOOKUP("3B130",INDIRECT(PARAMETRI!$B$1&amp;"!$E:$J"),6,FALSE),0))</f>
        <v>8833077.5199999996</v>
      </c>
      <c r="D106" s="24">
        <f ca="1">VALUE(IFERROR(VLOOKUP("3B130",INDIRECT(PARAMETRI!$B$1&amp;"!$E:$K"),7,FALSE),0))</f>
        <v>367084.36</v>
      </c>
      <c r="E106" s="24">
        <v>53182728.140000001</v>
      </c>
      <c r="F106" s="24">
        <f ca="1">VALUE(IFERROR(VLOOKUP("3B130",INDIRECT(PARAMETRI!$B$1&amp;"!$E:$M"),9,FALSE),0))</f>
        <v>12041403.310000001</v>
      </c>
      <c r="G106" s="24">
        <f ca="1">VALUE(IFERROR(VLOOKUP("3B130",INDIRECT(PARAMETRI!$B$1&amp;"!$E:$N"),10,FALSE),0))</f>
        <v>11754844.99</v>
      </c>
      <c r="H106" s="24">
        <f ca="1">VALUE(IFERROR(VLOOKUP("3B130",INDIRECT(PARAMETRI!$B$1&amp;"!$E:$O"),11,FALSE),0))</f>
        <v>23670670.91</v>
      </c>
      <c r="I106" s="24">
        <f ca="1">VALUE(IFERROR(VLOOKUP("3B130",INDIRECT(PARAMETRI!$B$1&amp;"!$E:$P"),12,FALSE),0))</f>
        <v>131480.17000000001</v>
      </c>
      <c r="J106" s="24">
        <f ca="1">VALUE(IFERROR(VLOOKUP("3B130",INDIRECT(PARAMETRI!$B$1&amp;"!$E:$Q"),13,FALSE),0))</f>
        <v>7972503.9800000004</v>
      </c>
      <c r="K106" s="24">
        <f ca="1">VALUE(IFERROR(VLOOKUP("3B130",INDIRECT(PARAMETRI!$B$1&amp;"!$E:$R"),14,FALSE),0))</f>
        <v>2589792.65</v>
      </c>
      <c r="L106" s="24">
        <f ca="1">VALUE(IFERROR(VLOOKUP("3B130",INDIRECT(PARAMETRI!$B$1&amp;"!$E:$S"),15,FALSE),0))</f>
        <v>1891886.52</v>
      </c>
      <c r="M106" s="24">
        <f ca="1">VALUE(IFERROR(VLOOKUP("3B130",INDIRECT(PARAMETRI!$B$1&amp;"!$E:$T"),16,FALSE),0))</f>
        <v>56224.15</v>
      </c>
      <c r="N106" s="24">
        <f ca="1">VALUE(IFERROR(VLOOKUP("3B130",INDIRECT(PARAMETRI!$B$1&amp;"!$E:$U"),17,FALSE),0))</f>
        <v>1479452.55</v>
      </c>
      <c r="O106" s="24">
        <f ca="1">VALUE(IFERROR(VLOOKUP("3B130",INDIRECT(PARAMETRI!$B$1&amp;"!$E:$V"),18,FALSE),0))</f>
        <v>4313.08</v>
      </c>
      <c r="P106" s="15">
        <f t="shared" ca="1" si="153"/>
        <v>123975462.33</v>
      </c>
      <c r="AA106" s="9" t="s">
        <v>111</v>
      </c>
      <c r="AB106" s="9" t="s">
        <v>514</v>
      </c>
    </row>
    <row r="107" spans="1:28">
      <c r="A107" s="37" t="s">
        <v>336</v>
      </c>
      <c r="B107" s="28" t="s">
        <v>337</v>
      </c>
      <c r="C107" s="23">
        <f ca="1">VALUE(IFERROR(VLOOKUP("3B140",INDIRECT(PARAMETRI!$B$1&amp;"!$E:$J"),6,FALSE),0))</f>
        <v>0</v>
      </c>
      <c r="D107" s="24">
        <f ca="1">VALUE(IFERROR(VLOOKUP("3B140",INDIRECT(PARAMETRI!$B$1&amp;"!$E:$K"),7,FALSE),0))</f>
        <v>0</v>
      </c>
      <c r="E107" s="24">
        <v>0</v>
      </c>
      <c r="F107" s="24">
        <f ca="1">VALUE(IFERROR(VLOOKUP("3B140",INDIRECT(PARAMETRI!$B$1&amp;"!$E:$M"),9,FALSE),0))</f>
        <v>0</v>
      </c>
      <c r="G107" s="24">
        <f ca="1">VALUE(IFERROR(VLOOKUP("3B140",INDIRECT(PARAMETRI!$B$1&amp;"!$E:$N"),10,FALSE),0))</f>
        <v>0</v>
      </c>
      <c r="H107" s="24">
        <f ca="1">VALUE(IFERROR(VLOOKUP("3B140",INDIRECT(PARAMETRI!$B$1&amp;"!$E:$O"),11,FALSE),0))</f>
        <v>0</v>
      </c>
      <c r="I107" s="24">
        <f ca="1">VALUE(IFERROR(VLOOKUP("3B140",INDIRECT(PARAMETRI!$B$1&amp;"!$E:$P"),12,FALSE),0))</f>
        <v>0</v>
      </c>
      <c r="J107" s="24">
        <f ca="1">VALUE(IFERROR(VLOOKUP("3B140",INDIRECT(PARAMETRI!$B$1&amp;"!$E:$Q"),13,FALSE),0))</f>
        <v>0</v>
      </c>
      <c r="K107" s="24">
        <f ca="1">VALUE(IFERROR(VLOOKUP("3B140",INDIRECT(PARAMETRI!$B$1&amp;"!$E:$R"),14,FALSE),0))</f>
        <v>0</v>
      </c>
      <c r="L107" s="24">
        <f ca="1">VALUE(IFERROR(VLOOKUP("3B140",INDIRECT(PARAMETRI!$B$1&amp;"!$E:$S"),15,FALSE),0))</f>
        <v>0</v>
      </c>
      <c r="M107" s="24">
        <f ca="1">VALUE(IFERROR(VLOOKUP("3B140",INDIRECT(PARAMETRI!$B$1&amp;"!$E:$T"),16,FALSE),0))</f>
        <v>0</v>
      </c>
      <c r="N107" s="24">
        <f ca="1">VALUE(IFERROR(VLOOKUP("3B140",INDIRECT(PARAMETRI!$B$1&amp;"!$E:$U"),17,FALSE),0))</f>
        <v>0</v>
      </c>
      <c r="O107" s="24">
        <f ca="1">VALUE(IFERROR(VLOOKUP("3B140",INDIRECT(PARAMETRI!$B$1&amp;"!$E:$V"),18,FALSE),0))</f>
        <v>0</v>
      </c>
      <c r="P107" s="15">
        <f t="shared" ca="1" si="153"/>
        <v>0</v>
      </c>
      <c r="AA107" s="9" t="s">
        <v>112</v>
      </c>
      <c r="AB107" s="9" t="s">
        <v>514</v>
      </c>
    </row>
    <row r="108" spans="1:28">
      <c r="A108" s="37" t="s">
        <v>338</v>
      </c>
      <c r="B108" s="28" t="s">
        <v>339</v>
      </c>
      <c r="C108" s="23">
        <f ca="1">VALUE(IFERROR(VLOOKUP("3B150",INDIRECT(PARAMETRI!$B$1&amp;"!$E:$J"),6,FALSE),0))</f>
        <v>0</v>
      </c>
      <c r="D108" s="24">
        <f ca="1">VALUE(IFERROR(VLOOKUP("3B150",INDIRECT(PARAMETRI!$B$1&amp;"!$E:$K"),7,FALSE),0))</f>
        <v>0</v>
      </c>
      <c r="E108" s="24">
        <v>0</v>
      </c>
      <c r="F108" s="24">
        <f ca="1">VALUE(IFERROR(VLOOKUP("3B150",INDIRECT(PARAMETRI!$B$1&amp;"!$E:$M"),9,FALSE),0))</f>
        <v>0</v>
      </c>
      <c r="G108" s="24">
        <f ca="1">VALUE(IFERROR(VLOOKUP("3B150",INDIRECT(PARAMETRI!$B$1&amp;"!$E:$N"),10,FALSE),0))</f>
        <v>0</v>
      </c>
      <c r="H108" s="24">
        <f ca="1">VALUE(IFERROR(VLOOKUP("3B150",INDIRECT(PARAMETRI!$B$1&amp;"!$E:$O"),11,FALSE),0))</f>
        <v>0</v>
      </c>
      <c r="I108" s="24">
        <f ca="1">VALUE(IFERROR(VLOOKUP("3B150",INDIRECT(PARAMETRI!$B$1&amp;"!$E:$P"),12,FALSE),0))</f>
        <v>0</v>
      </c>
      <c r="J108" s="24">
        <f ca="1">VALUE(IFERROR(VLOOKUP("3B150",INDIRECT(PARAMETRI!$B$1&amp;"!$E:$Q"),13,FALSE),0))</f>
        <v>0</v>
      </c>
      <c r="K108" s="24">
        <f ca="1">VALUE(IFERROR(VLOOKUP("3B150",INDIRECT(PARAMETRI!$B$1&amp;"!$E:$R"),14,FALSE),0))</f>
        <v>0</v>
      </c>
      <c r="L108" s="24">
        <f ca="1">VALUE(IFERROR(VLOOKUP("3B150",INDIRECT(PARAMETRI!$B$1&amp;"!$E:$S"),15,FALSE),0))</f>
        <v>0</v>
      </c>
      <c r="M108" s="24">
        <f ca="1">VALUE(IFERROR(VLOOKUP("3B150",INDIRECT(PARAMETRI!$B$1&amp;"!$E:$T"),16,FALSE),0))</f>
        <v>0</v>
      </c>
      <c r="N108" s="24">
        <f ca="1">VALUE(IFERROR(VLOOKUP("3B150",INDIRECT(PARAMETRI!$B$1&amp;"!$E:$U"),17,FALSE),0))</f>
        <v>0</v>
      </c>
      <c r="O108" s="24">
        <f ca="1">VALUE(IFERROR(VLOOKUP("3B150",INDIRECT(PARAMETRI!$B$1&amp;"!$E:$V"),18,FALSE),0))</f>
        <v>0</v>
      </c>
      <c r="P108" s="15">
        <f t="shared" ca="1" si="153"/>
        <v>0</v>
      </c>
      <c r="AA108" s="9" t="s">
        <v>113</v>
      </c>
      <c r="AB108" s="9" t="s">
        <v>514</v>
      </c>
    </row>
    <row r="109" spans="1:28">
      <c r="A109" s="37" t="s">
        <v>114</v>
      </c>
      <c r="B109" s="28" t="s">
        <v>340</v>
      </c>
      <c r="C109" s="23">
        <f ca="1">VALUE(IFERROR(VLOOKUP("3C100",INDIRECT(PARAMETRI!$B$1&amp;"!$E:$J"),6,FALSE),0))</f>
        <v>0</v>
      </c>
      <c r="D109" s="24">
        <f ca="1">VALUE(IFERROR(VLOOKUP("3C100",INDIRECT(PARAMETRI!$B$1&amp;"!$E:$K"),7,FALSE),0))</f>
        <v>0</v>
      </c>
      <c r="E109" s="24">
        <v>0</v>
      </c>
      <c r="F109" s="24">
        <f ca="1">VALUE(IFERROR(VLOOKUP("3C100",INDIRECT(PARAMETRI!$B$1&amp;"!$E:$M"),9,FALSE),0))</f>
        <v>0</v>
      </c>
      <c r="G109" s="24">
        <f ca="1">VALUE(IFERROR(VLOOKUP("3C100",INDIRECT(PARAMETRI!$B$1&amp;"!$E:$N"),10,FALSE),0))</f>
        <v>0</v>
      </c>
      <c r="H109" s="24">
        <f ca="1">VALUE(IFERROR(VLOOKUP("3C100",INDIRECT(PARAMETRI!$B$1&amp;"!$E:$O"),11,FALSE),0))</f>
        <v>0</v>
      </c>
      <c r="I109" s="24">
        <f ca="1">VALUE(IFERROR(VLOOKUP("3C100",INDIRECT(PARAMETRI!$B$1&amp;"!$E:$P"),12,FALSE),0))</f>
        <v>0</v>
      </c>
      <c r="J109" s="24">
        <f ca="1">VALUE(IFERROR(VLOOKUP("3C100",INDIRECT(PARAMETRI!$B$1&amp;"!$E:$Q"),13,FALSE),0))</f>
        <v>0</v>
      </c>
      <c r="K109" s="24">
        <f ca="1">VALUE(IFERROR(VLOOKUP("3C100",INDIRECT(PARAMETRI!$B$1&amp;"!$E:$R"),14,FALSE),0))</f>
        <v>0</v>
      </c>
      <c r="L109" s="24">
        <f ca="1">VALUE(IFERROR(VLOOKUP("3C100",INDIRECT(PARAMETRI!$B$1&amp;"!$E:$S"),15,FALSE),0))</f>
        <v>0</v>
      </c>
      <c r="M109" s="24">
        <f ca="1">VALUE(IFERROR(VLOOKUP("3C100",INDIRECT(PARAMETRI!$B$1&amp;"!$E:$T"),16,FALSE),0))</f>
        <v>0</v>
      </c>
      <c r="N109" s="24">
        <f ca="1">VALUE(IFERROR(VLOOKUP("3C100",INDIRECT(PARAMETRI!$B$1&amp;"!$E:$U"),17,FALSE),0))</f>
        <v>0</v>
      </c>
      <c r="O109" s="24">
        <f ca="1">VALUE(IFERROR(VLOOKUP("3C100",INDIRECT(PARAMETRI!$B$1&amp;"!$E:$V"),18,FALSE),0))</f>
        <v>0</v>
      </c>
      <c r="P109" s="15">
        <f t="shared" ca="1" si="153"/>
        <v>0</v>
      </c>
      <c r="AA109" s="9" t="s">
        <v>114</v>
      </c>
      <c r="AB109" s="9" t="s">
        <v>514</v>
      </c>
    </row>
    <row r="110" spans="1:28">
      <c r="A110" s="37" t="s">
        <v>115</v>
      </c>
      <c r="B110" s="28" t="s">
        <v>341</v>
      </c>
      <c r="C110" s="23">
        <f ca="1">VALUE(IFERROR(VLOOKUP("3D100",INDIRECT(PARAMETRI!$B$1&amp;"!$E:$J"),6,FALSE),0))</f>
        <v>2085514.7</v>
      </c>
      <c r="D110" s="24">
        <f ca="1">VALUE(IFERROR(VLOOKUP("3D100",INDIRECT(PARAMETRI!$B$1&amp;"!$E:$K"),7,FALSE),0))</f>
        <v>95218.93</v>
      </c>
      <c r="E110" s="24">
        <v>29700243.210000001</v>
      </c>
      <c r="F110" s="24">
        <f ca="1">VALUE(IFERROR(VLOOKUP("3D100",INDIRECT(PARAMETRI!$B$1&amp;"!$E:$M"),9,FALSE),0))</f>
        <v>35242.949999999997</v>
      </c>
      <c r="G110" s="24">
        <f ca="1">VALUE(IFERROR(VLOOKUP("3D100",INDIRECT(PARAMETRI!$B$1&amp;"!$E:$N"),10,FALSE),0))</f>
        <v>1585539.1</v>
      </c>
      <c r="H110" s="24">
        <f ca="1">VALUE(IFERROR(VLOOKUP("3D100",INDIRECT(PARAMETRI!$B$1&amp;"!$E:$O"),11,FALSE),0))</f>
        <v>1700642.43</v>
      </c>
      <c r="I110" s="24">
        <f ca="1">VALUE(IFERROR(VLOOKUP("3D100",INDIRECT(PARAMETRI!$B$1&amp;"!$E:$P"),12,FALSE),0))</f>
        <v>69434.149999999994</v>
      </c>
      <c r="J110" s="24">
        <f ca="1">VALUE(IFERROR(VLOOKUP("3D100",INDIRECT(PARAMETRI!$B$1&amp;"!$E:$Q"),13,FALSE),0))</f>
        <v>365965.2</v>
      </c>
      <c r="K110" s="24">
        <f ca="1">VALUE(IFERROR(VLOOKUP("3D100",INDIRECT(PARAMETRI!$B$1&amp;"!$E:$R"),14,FALSE),0))</f>
        <v>1210801.29</v>
      </c>
      <c r="L110" s="24">
        <f ca="1">VALUE(IFERROR(VLOOKUP("3D100",INDIRECT(PARAMETRI!$B$1&amp;"!$E:$S"),15,FALSE),0))</f>
        <v>608000.31000000006</v>
      </c>
      <c r="M110" s="24">
        <f ca="1">VALUE(IFERROR(VLOOKUP("3D100",INDIRECT(PARAMETRI!$B$1&amp;"!$E:$T"),16,FALSE),0))</f>
        <v>29.5</v>
      </c>
      <c r="N110" s="24">
        <f ca="1">VALUE(IFERROR(VLOOKUP("3D100",INDIRECT(PARAMETRI!$B$1&amp;"!$E:$U"),17,FALSE),0))</f>
        <v>710958.75</v>
      </c>
      <c r="O110" s="24">
        <f ca="1">VALUE(IFERROR(VLOOKUP("3D100",INDIRECT(PARAMETRI!$B$1&amp;"!$E:$V"),18,FALSE),0))</f>
        <v>2221.96</v>
      </c>
      <c r="P110" s="15">
        <f t="shared" ca="1" si="153"/>
        <v>38169812.479999997</v>
      </c>
      <c r="AA110" s="9" t="s">
        <v>115</v>
      </c>
      <c r="AB110" s="9" t="s">
        <v>514</v>
      </c>
    </row>
    <row r="111" spans="1:28">
      <c r="A111" s="37" t="s">
        <v>116</v>
      </c>
      <c r="B111" s="28" t="s">
        <v>342</v>
      </c>
      <c r="C111" s="23">
        <f ca="1">VALUE(IFERROR(VLOOKUP("3E100",INDIRECT(PARAMETRI!$B$1&amp;"!$E:$J"),6,FALSE),0))</f>
        <v>0</v>
      </c>
      <c r="D111" s="24">
        <f ca="1">VALUE(IFERROR(VLOOKUP("3E100",INDIRECT(PARAMETRI!$B$1&amp;"!$E:$K"),7,FALSE),0))</f>
        <v>0</v>
      </c>
      <c r="E111" s="24">
        <v>657727.62</v>
      </c>
      <c r="F111" s="24">
        <f ca="1">VALUE(IFERROR(VLOOKUP("3E100",INDIRECT(PARAMETRI!$B$1&amp;"!$E:$M"),9,FALSE),0))</f>
        <v>0</v>
      </c>
      <c r="G111" s="24">
        <f ca="1">VALUE(IFERROR(VLOOKUP("3E100",INDIRECT(PARAMETRI!$B$1&amp;"!$E:$N"),10,FALSE),0))</f>
        <v>0</v>
      </c>
      <c r="H111" s="24">
        <f ca="1">VALUE(IFERROR(VLOOKUP("3E100",INDIRECT(PARAMETRI!$B$1&amp;"!$E:$O"),11,FALSE),0))</f>
        <v>0</v>
      </c>
      <c r="I111" s="24">
        <f ca="1">VALUE(IFERROR(VLOOKUP("3E100",INDIRECT(PARAMETRI!$B$1&amp;"!$E:$P"),12,FALSE),0))</f>
        <v>0</v>
      </c>
      <c r="J111" s="24">
        <f ca="1">VALUE(IFERROR(VLOOKUP("3E100",INDIRECT(PARAMETRI!$B$1&amp;"!$E:$Q"),13,FALSE),0))</f>
        <v>0</v>
      </c>
      <c r="K111" s="24">
        <f ca="1">VALUE(IFERROR(VLOOKUP("3E100",INDIRECT(PARAMETRI!$B$1&amp;"!$E:$R"),14,FALSE),0))</f>
        <v>0</v>
      </c>
      <c r="L111" s="24">
        <f ca="1">VALUE(IFERROR(VLOOKUP("3E100",INDIRECT(PARAMETRI!$B$1&amp;"!$E:$S"),15,FALSE),0))</f>
        <v>0</v>
      </c>
      <c r="M111" s="24">
        <f ca="1">VALUE(IFERROR(VLOOKUP("3E100",INDIRECT(PARAMETRI!$B$1&amp;"!$E:$T"),16,FALSE),0))</f>
        <v>0</v>
      </c>
      <c r="N111" s="24">
        <f ca="1">VALUE(IFERROR(VLOOKUP("3E100",INDIRECT(PARAMETRI!$B$1&amp;"!$E:$U"),17,FALSE),0))</f>
        <v>0</v>
      </c>
      <c r="O111" s="24">
        <f ca="1">VALUE(IFERROR(VLOOKUP("3E100",INDIRECT(PARAMETRI!$B$1&amp;"!$E:$V"),18,FALSE),0))</f>
        <v>0</v>
      </c>
      <c r="P111" s="15">
        <f t="shared" ca="1" si="153"/>
        <v>657727.62</v>
      </c>
      <c r="AA111" s="9" t="s">
        <v>116</v>
      </c>
      <c r="AB111" s="9" t="s">
        <v>514</v>
      </c>
    </row>
    <row r="112" spans="1:28">
      <c r="A112" s="37" t="s">
        <v>117</v>
      </c>
      <c r="B112" s="28" t="s">
        <v>343</v>
      </c>
      <c r="C112" s="23">
        <f ca="1">VALUE(IFERROR(VLOOKUP("3F100",INDIRECT(PARAMETRI!$B$1&amp;"!$E:$J"),6,FALSE),0))</f>
        <v>723707.06</v>
      </c>
      <c r="D112" s="24">
        <f ca="1">VALUE(IFERROR(VLOOKUP("3F100",INDIRECT(PARAMETRI!$B$1&amp;"!$E:$K"),7,FALSE),0))</f>
        <v>10141.65</v>
      </c>
      <c r="E112" s="24">
        <v>1540.37</v>
      </c>
      <c r="F112" s="24">
        <f ca="1">VALUE(IFERROR(VLOOKUP("3F100",INDIRECT(PARAMETRI!$B$1&amp;"!$E:$M"),9,FALSE),0))</f>
        <v>814457.32</v>
      </c>
      <c r="G112" s="24">
        <f ca="1">VALUE(IFERROR(VLOOKUP("3F100",INDIRECT(PARAMETRI!$B$1&amp;"!$E:$N"),10,FALSE),0))</f>
        <v>599954.77</v>
      </c>
      <c r="H112" s="24">
        <f ca="1">VALUE(IFERROR(VLOOKUP("3F100",INDIRECT(PARAMETRI!$B$1&amp;"!$E:$O"),11,FALSE),0))</f>
        <v>1848547.01</v>
      </c>
      <c r="I112" s="24">
        <f ca="1">VALUE(IFERROR(VLOOKUP("3F100",INDIRECT(PARAMETRI!$B$1&amp;"!$E:$P"),12,FALSE),0))</f>
        <v>711.82</v>
      </c>
      <c r="J112" s="24">
        <f ca="1">VALUE(IFERROR(VLOOKUP("3F100",INDIRECT(PARAMETRI!$B$1&amp;"!$E:$Q"),13,FALSE),0))</f>
        <v>108559.76</v>
      </c>
      <c r="K112" s="24">
        <f ca="1">VALUE(IFERROR(VLOOKUP("3F100",INDIRECT(PARAMETRI!$B$1&amp;"!$E:$R"),14,FALSE),0))</f>
        <v>31241.86</v>
      </c>
      <c r="L112" s="24">
        <f ca="1">VALUE(IFERROR(VLOOKUP("3F100",INDIRECT(PARAMETRI!$B$1&amp;"!$E:$S"),15,FALSE),0))</f>
        <v>156397.68</v>
      </c>
      <c r="M112" s="24">
        <f ca="1">VALUE(IFERROR(VLOOKUP("3F100",INDIRECT(PARAMETRI!$B$1&amp;"!$E:$T"),16,FALSE),0))</f>
        <v>19.899999999999999</v>
      </c>
      <c r="N112" s="24">
        <f ca="1">VALUE(IFERROR(VLOOKUP("3F100",INDIRECT(PARAMETRI!$B$1&amp;"!$E:$U"),17,FALSE),0))</f>
        <v>26435.73</v>
      </c>
      <c r="O112" s="24">
        <f ca="1">VALUE(IFERROR(VLOOKUP("3F100",INDIRECT(PARAMETRI!$B$1&amp;"!$E:$V"),18,FALSE),0))</f>
        <v>25.01</v>
      </c>
      <c r="P112" s="15">
        <f t="shared" ca="1" si="153"/>
        <v>4321739.9400000004</v>
      </c>
      <c r="AA112" s="9" t="s">
        <v>117</v>
      </c>
      <c r="AB112" s="9" t="s">
        <v>514</v>
      </c>
    </row>
    <row r="113" spans="1:28">
      <c r="A113" s="37" t="s">
        <v>118</v>
      </c>
      <c r="B113" s="28" t="s">
        <v>344</v>
      </c>
      <c r="C113" s="23">
        <f ca="1">VALUE(IFERROR(VLOOKUP("3G100",INDIRECT(PARAMETRI!$B$1&amp;"!$E:$J"),6,FALSE),0))</f>
        <v>252.9</v>
      </c>
      <c r="D113" s="24">
        <f ca="1">VALUE(IFERROR(VLOOKUP("3G100",INDIRECT(PARAMETRI!$B$1&amp;"!$E:$K"),7,FALSE),0))</f>
        <v>326.54000000000002</v>
      </c>
      <c r="E113" s="24">
        <v>0</v>
      </c>
      <c r="F113" s="24">
        <f ca="1">VALUE(IFERROR(VLOOKUP("3G100",INDIRECT(PARAMETRI!$B$1&amp;"!$E:$M"),9,FALSE),0))</f>
        <v>638.83000000000004</v>
      </c>
      <c r="G113" s="24">
        <f ca="1">VALUE(IFERROR(VLOOKUP("3G100",INDIRECT(PARAMETRI!$B$1&amp;"!$E:$N"),10,FALSE),0))</f>
        <v>201496.4</v>
      </c>
      <c r="H113" s="24">
        <f ca="1">VALUE(IFERROR(VLOOKUP("3G100",INDIRECT(PARAMETRI!$B$1&amp;"!$E:$O"),11,FALSE),0))</f>
        <v>12032.39</v>
      </c>
      <c r="I113" s="24">
        <f ca="1">VALUE(IFERROR(VLOOKUP("3G100",INDIRECT(PARAMETRI!$B$1&amp;"!$E:$P"),12,FALSE),0))</f>
        <v>0</v>
      </c>
      <c r="J113" s="24">
        <f ca="1">VALUE(IFERROR(VLOOKUP("3G100",INDIRECT(PARAMETRI!$B$1&amp;"!$E:$Q"),13,FALSE),0))</f>
        <v>204.13</v>
      </c>
      <c r="K113" s="24">
        <f ca="1">VALUE(IFERROR(VLOOKUP("3G100",INDIRECT(PARAMETRI!$B$1&amp;"!$E:$R"),14,FALSE),0))</f>
        <v>17488.25</v>
      </c>
      <c r="L113" s="24">
        <f ca="1">VALUE(IFERROR(VLOOKUP("3G100",INDIRECT(PARAMETRI!$B$1&amp;"!$E:$S"),15,FALSE),0))</f>
        <v>1070.03</v>
      </c>
      <c r="M113" s="24">
        <f ca="1">VALUE(IFERROR(VLOOKUP("3G100",INDIRECT(PARAMETRI!$B$1&amp;"!$E:$T"),16,FALSE),0))</f>
        <v>0</v>
      </c>
      <c r="N113" s="24">
        <f ca="1">VALUE(IFERROR(VLOOKUP("3G100",INDIRECT(PARAMETRI!$B$1&amp;"!$E:$U"),17,FALSE),0))</f>
        <v>0</v>
      </c>
      <c r="O113" s="24">
        <f ca="1">VALUE(IFERROR(VLOOKUP("3G100",INDIRECT(PARAMETRI!$B$1&amp;"!$E:$V"),18,FALSE),0))</f>
        <v>0</v>
      </c>
      <c r="P113" s="15">
        <f t="shared" ca="1" si="153"/>
        <v>233509.47</v>
      </c>
      <c r="AA113" s="9" t="s">
        <v>118</v>
      </c>
      <c r="AB113" s="9" t="s">
        <v>514</v>
      </c>
    </row>
    <row r="114" spans="1:28">
      <c r="A114" s="37" t="s">
        <v>119</v>
      </c>
      <c r="B114" s="28" t="s">
        <v>345</v>
      </c>
      <c r="C114" s="23">
        <f ca="1">VALUE(IFERROR(VLOOKUP("3H100",INDIRECT(PARAMETRI!$B$1&amp;"!$E:$J"),6,FALSE),0))</f>
        <v>0</v>
      </c>
      <c r="D114" s="24">
        <f ca="1">VALUE(IFERROR(VLOOKUP("3H100",INDIRECT(PARAMETRI!$B$1&amp;"!$E:$K"),7,FALSE),0))</f>
        <v>0</v>
      </c>
      <c r="E114" s="24">
        <v>0</v>
      </c>
      <c r="F114" s="24">
        <f ca="1">VALUE(IFERROR(VLOOKUP("3H100",INDIRECT(PARAMETRI!$B$1&amp;"!$E:$M"),9,FALSE),0))</f>
        <v>0</v>
      </c>
      <c r="G114" s="24">
        <f ca="1">VALUE(IFERROR(VLOOKUP("3H100",INDIRECT(PARAMETRI!$B$1&amp;"!$E:$N"),10,FALSE),0))</f>
        <v>0</v>
      </c>
      <c r="H114" s="24">
        <f ca="1">VALUE(IFERROR(VLOOKUP("3H100",INDIRECT(PARAMETRI!$B$1&amp;"!$E:$O"),11,FALSE),0))</f>
        <v>0</v>
      </c>
      <c r="I114" s="24">
        <f ca="1">VALUE(IFERROR(VLOOKUP("3H100",INDIRECT(PARAMETRI!$B$1&amp;"!$E:$P"),12,FALSE),0))</f>
        <v>0</v>
      </c>
      <c r="J114" s="24">
        <f ca="1">VALUE(IFERROR(VLOOKUP("3H100",INDIRECT(PARAMETRI!$B$1&amp;"!$E:$Q"),13,FALSE),0))</f>
        <v>0</v>
      </c>
      <c r="K114" s="24">
        <f ca="1">VALUE(IFERROR(VLOOKUP("3H100",INDIRECT(PARAMETRI!$B$1&amp;"!$E:$R"),14,FALSE),0))</f>
        <v>0</v>
      </c>
      <c r="L114" s="24">
        <f ca="1">VALUE(IFERROR(VLOOKUP("3H100",INDIRECT(PARAMETRI!$B$1&amp;"!$E:$S"),15,FALSE),0))</f>
        <v>0</v>
      </c>
      <c r="M114" s="24">
        <f ca="1">VALUE(IFERROR(VLOOKUP("3H100",INDIRECT(PARAMETRI!$B$1&amp;"!$E:$T"),16,FALSE),0))</f>
        <v>0</v>
      </c>
      <c r="N114" s="24">
        <f ca="1">VALUE(IFERROR(VLOOKUP("3H100",INDIRECT(PARAMETRI!$B$1&amp;"!$E:$U"),17,FALSE),0))</f>
        <v>0</v>
      </c>
      <c r="O114" s="24">
        <f ca="1">VALUE(IFERROR(VLOOKUP("3H100",INDIRECT(PARAMETRI!$B$1&amp;"!$E:$V"),18,FALSE),0))</f>
        <v>0</v>
      </c>
      <c r="P114" s="15">
        <f t="shared" ca="1" si="153"/>
        <v>0</v>
      </c>
      <c r="AA114" s="9" t="s">
        <v>119</v>
      </c>
      <c r="AB114" s="9" t="s">
        <v>514</v>
      </c>
    </row>
    <row r="115" spans="1:28">
      <c r="A115" s="35">
        <v>39999</v>
      </c>
      <c r="B115" s="27" t="s">
        <v>346</v>
      </c>
      <c r="C115" s="11">
        <f ca="1">C98+C103+C109+C110+C111+C112+C113+C114</f>
        <v>13692384.07</v>
      </c>
      <c r="D115" s="11">
        <f t="shared" ref="D115:G115" ca="1" si="170">D98+D103+D109+D110+D111+D112+D113+D114</f>
        <v>575363.74</v>
      </c>
      <c r="E115" s="11">
        <f t="shared" si="170"/>
        <v>88332736.269999996</v>
      </c>
      <c r="F115" s="11">
        <f t="shared" ca="1" si="170"/>
        <v>17789355.969999999</v>
      </c>
      <c r="G115" s="11">
        <f t="shared" ca="1" si="170"/>
        <v>17458037.760000002</v>
      </c>
      <c r="H115" s="11">
        <f t="shared" ref="H115" ca="1" si="171">H98+H103+H109+H110+H111+H112+H113+H114</f>
        <v>38138375.479999997</v>
      </c>
      <c r="I115" s="11">
        <f t="shared" ref="I115" ca="1" si="172">I98+I103+I109+I110+I111+I112+I113+I114</f>
        <v>231331</v>
      </c>
      <c r="J115" s="11">
        <f t="shared" ref="J115" ca="1" si="173">J98+J103+J109+J110+J111+J112+J113+J114</f>
        <v>11005178.01</v>
      </c>
      <c r="K115" s="11">
        <f t="shared" ref="K115" ca="1" si="174">K98+K103+K109+K110+K111+K112+K113+K114</f>
        <v>4391223.93</v>
      </c>
      <c r="L115" s="11">
        <f t="shared" ref="L115" ca="1" si="175">L98+L103+L109+L110+L111+L112+L113+L114</f>
        <v>3399154.2</v>
      </c>
      <c r="M115" s="11">
        <f t="shared" ref="M115:N115" ca="1" si="176">M98+M103+M109+M110+M111+M112+M113+M114</f>
        <v>70319.66</v>
      </c>
      <c r="N115" s="11">
        <f t="shared" ca="1" si="176"/>
        <v>2558230.0699999998</v>
      </c>
      <c r="O115" s="11">
        <f t="shared" ref="O115" ca="1" si="177">O98+O103+O109+O110+O111+O112+O113+O114</f>
        <v>7504.93</v>
      </c>
      <c r="P115" s="15">
        <f t="shared" ca="1" si="153"/>
        <v>197649195.09</v>
      </c>
      <c r="AA115" s="9" t="s">
        <v>510</v>
      </c>
    </row>
    <row r="116" spans="1:28">
      <c r="A116" s="40">
        <v>48888</v>
      </c>
      <c r="B116" s="30" t="s">
        <v>347</v>
      </c>
      <c r="C116" s="23">
        <f ca="1">VALUE(IFERROR(VLOOKUP("48888",INDIRECT(PARAMETRI!$B$1&amp;"!$E:$J"),6,FALSE),0))</f>
        <v>0</v>
      </c>
      <c r="D116" s="24">
        <f ca="1">VALUE(IFERROR(VLOOKUP("48888",INDIRECT(PARAMETRI!$B$1&amp;"!$E:$K"),7,FALSE),0))</f>
        <v>0</v>
      </c>
      <c r="E116" s="24">
        <f ca="1">VALUE(IFERROR(VLOOKUP("48888",INDIRECT(PARAMETRI!$B$1&amp;"!$E:$L"),8,FALSE),0))</f>
        <v>0</v>
      </c>
      <c r="F116" s="24">
        <f ca="1">VALUE(IFERROR(VLOOKUP("48888",INDIRECT(PARAMETRI!$B$1&amp;"!$E:$M"),9,FALSE),0))</f>
        <v>0</v>
      </c>
      <c r="G116" s="24">
        <f ca="1">VALUE(IFERROR(VLOOKUP("48888",INDIRECT(PARAMETRI!$B$1&amp;"!$E:$N"),10,FALSE),0))</f>
        <v>0</v>
      </c>
      <c r="H116" s="24">
        <f ca="1">VALUE(IFERROR(VLOOKUP("48888",INDIRECT(PARAMETRI!$B$1&amp;"!$E:$O"),11,FALSE),0))</f>
        <v>0</v>
      </c>
      <c r="I116" s="24">
        <f ca="1">VALUE(IFERROR(VLOOKUP("48888",INDIRECT(PARAMETRI!$B$1&amp;"!$E:$P"),12,FALSE),0))</f>
        <v>0</v>
      </c>
      <c r="J116" s="24">
        <f ca="1">VALUE(IFERROR(VLOOKUP("48888",INDIRECT(PARAMETRI!$B$1&amp;"!$E:$Q"),13,FALSE),0))</f>
        <v>0</v>
      </c>
      <c r="K116" s="24">
        <f ca="1">VALUE(IFERROR(VLOOKUP("48888",INDIRECT(PARAMETRI!$B$1&amp;"!$E:$R"),14,FALSE),0))</f>
        <v>0</v>
      </c>
      <c r="L116" s="24">
        <f ca="1">VALUE(IFERROR(VLOOKUP("48888",INDIRECT(PARAMETRI!$B$1&amp;"!$E:$S"),15,FALSE),0))</f>
        <v>0</v>
      </c>
      <c r="M116" s="24">
        <f ca="1">VALUE(IFERROR(VLOOKUP("48888",INDIRECT(PARAMETRI!$B$1&amp;"!$E:$T"),16,FALSE),0))</f>
        <v>0</v>
      </c>
      <c r="N116" s="24">
        <f ca="1">VALUE(IFERROR(VLOOKUP("48888",INDIRECT(PARAMETRI!$B$1&amp;"!$E:$U"),17,FALSE),0))</f>
        <v>0</v>
      </c>
      <c r="O116" s="24">
        <f ca="1">VALUE(IFERROR(VLOOKUP("48888",INDIRECT(PARAMETRI!$B$1&amp;"!$E:$V"),18,FALSE),0))</f>
        <v>0</v>
      </c>
      <c r="P116" s="15">
        <f t="shared" ca="1" si="153"/>
        <v>0</v>
      </c>
      <c r="AA116" s="9" t="s">
        <v>120</v>
      </c>
      <c r="AB116" s="9" t="s">
        <v>514</v>
      </c>
    </row>
    <row r="117" spans="1:28">
      <c r="A117" s="35">
        <v>49999</v>
      </c>
      <c r="B117" s="27" t="s">
        <v>348</v>
      </c>
      <c r="C117" s="11">
        <f t="shared" ref="C117:O117" ca="1" si="178">C24+C96+C115+C116</f>
        <v>62628632.700000003</v>
      </c>
      <c r="D117" s="11">
        <f t="shared" ca="1" si="178"/>
        <v>1266800</v>
      </c>
      <c r="E117" s="11">
        <f t="shared" ca="1" si="178"/>
        <v>204776771.34</v>
      </c>
      <c r="F117" s="11">
        <f t="shared" ca="1" si="178"/>
        <v>31292970.309999999</v>
      </c>
      <c r="G117" s="11">
        <f t="shared" ca="1" si="178"/>
        <v>29300436.149999999</v>
      </c>
      <c r="H117" s="11">
        <f t="shared" ca="1" si="178"/>
        <v>91096126.019999996</v>
      </c>
      <c r="I117" s="11">
        <f t="shared" ca="1" si="178"/>
        <v>469932.85</v>
      </c>
      <c r="J117" s="11">
        <f t="shared" ca="1" si="178"/>
        <v>16211986.07</v>
      </c>
      <c r="K117" s="11">
        <f t="shared" ca="1" si="178"/>
        <v>10823071.17</v>
      </c>
      <c r="L117" s="11">
        <f t="shared" ca="1" si="178"/>
        <v>8392910.1899999995</v>
      </c>
      <c r="M117" s="11">
        <f t="shared" ca="1" si="178"/>
        <v>165000</v>
      </c>
      <c r="N117" s="11">
        <f t="shared" ref="N117" ca="1" si="179">N24+N96+N115+N116</f>
        <v>7287707.54</v>
      </c>
      <c r="O117" s="11">
        <f t="shared" ca="1" si="178"/>
        <v>15000</v>
      </c>
      <c r="P117" s="15">
        <f t="shared" ca="1" si="153"/>
        <v>463727344.33999997</v>
      </c>
      <c r="AA117" s="9" t="s">
        <v>513</v>
      </c>
    </row>
    <row r="118" spans="1:28">
      <c r="A118" s="39" t="s">
        <v>357</v>
      </c>
      <c r="B118" s="29" t="s">
        <v>357</v>
      </c>
      <c r="C118" s="16" t="s">
        <v>357</v>
      </c>
      <c r="D118" s="16" t="s">
        <v>357</v>
      </c>
      <c r="E118" s="16" t="s">
        <v>357</v>
      </c>
      <c r="F118" s="16" t="s">
        <v>357</v>
      </c>
      <c r="G118" s="16" t="s">
        <v>357</v>
      </c>
      <c r="H118" s="16" t="s">
        <v>357</v>
      </c>
      <c r="I118" s="16" t="s">
        <v>357</v>
      </c>
      <c r="J118" s="16" t="s">
        <v>357</v>
      </c>
      <c r="K118" s="18" t="s">
        <v>357</v>
      </c>
      <c r="L118" s="16" t="s">
        <v>357</v>
      </c>
      <c r="M118" s="16" t="s">
        <v>357</v>
      </c>
      <c r="N118" s="16" t="s">
        <v>357</v>
      </c>
      <c r="O118" s="16" t="s">
        <v>357</v>
      </c>
      <c r="P118" s="16" t="s">
        <v>357</v>
      </c>
    </row>
    <row r="119" spans="1:28">
      <c r="A119" s="41" t="s">
        <v>349</v>
      </c>
      <c r="B119" s="31" t="s">
        <v>350</v>
      </c>
      <c r="C119" s="19">
        <f ca="1">VALUE(IFERROR(VLOOKUP("AC.BA0020",INDIRECT(PARAMETRI!$B$1&amp;"!$D:$I"),6,FALSE),0))+VALUE(IFERROR(VLOOKUP("AC.BA2670",INDIRECT(PARAMETRI!$B$1&amp;"!$D:$I"),6,FALSE),0))</f>
        <v>62628632.700000003</v>
      </c>
      <c r="D119" s="19">
        <f ca="1">VALUE(IFERROR(VLOOKUP("AC.BA0310",INDIRECT(PARAMETRI!$B$1&amp;"!$D:$I"),6,FALSE),0))+VALUE(IFERROR(VLOOKUP("AC.BA2680",INDIRECT(PARAMETRI!$B$1&amp;"!$D:$I"),6,FALSE),0))</f>
        <v>1266800</v>
      </c>
      <c r="E119" s="19">
        <f ca="1" xml:space="preserve"> VALUE(IFERROR(VLOOKUP("AC.BA0410",INDIRECT(PARAMETRI!$B$1&amp;"!$D:$I"),6,FALSE),0)) + VALUE(IFERROR(VLOOKUP("AC.BA2840",INDIRECT(PARAMETRI!$B$1&amp;"!$D:$I"),6,FALSE),0)) + VALUE(IFERROR(VLOOKUP("AC.BA2850",INDIRECT(PARAMETRI!$B$1&amp;"!$D:$I"),6,FALSE),0)) + VALUE(IFERROR(VLOOKUP("AC.EA0410",INDIRECT(PARAMETRI!$B$1&amp;"!$D:$I"),6,FALSE),0)) + VALUE(IFERROR(VLOOKUP("AC.EA0510",INDIRECT(PARAMETRI!$B$1&amp;"!$D:$I"),6,FALSE),0)) + VALUE(IFERROR(VLOOKUP("AC.BA0490",INDIRECT(PARAMETRI!$B$1&amp;"!$D:$I"),6,FALSE),0)) + VALUE(IFERROR(VLOOKUP("AC.BA0530",INDIRECT(PARAMETRI!$B$1&amp;"!$D:$I"),6,FALSE),0)) + VALUE(IFERROR(VLOOKUP("AC.EA0420",INDIRECT(PARAMETRI!$B$1&amp;"!$D:$I"),6,FALSE),0)) + VALUE(IFERROR(VLOOKUP("AC.EA0520",INDIRECT(PARAMETRI!$B$1&amp;"!$D:$I"),6,FALSE),0)) + VALUE(IFERROR(VLOOKUP("AC.BA0640",INDIRECT(PARAMETRI!$B$1&amp;"!$D:$I"),6,FALSE),0)) + VALUE(IFERROR(VLOOKUP("AC.BA0700",INDIRECT(PARAMETRI!$B$1&amp;"!$D:$I"),6,FALSE),0)) + VALUE(IFERROR(VLOOKUP("AC.BA0750",INDIRECT(PARAMETRI!$B$1&amp;"!$D:$I"),6,FALSE),0)) + VALUE(IFERROR(VLOOKUP("AC.BA0800",INDIRECT(PARAMETRI!$B$1&amp;"!$D:$I"),6,FALSE),0)) + VALUE(IFERROR(VLOOKUP("AC.BA0900",INDIRECT(PARAMETRI!$B$1&amp;"!$D:$I"),6,FALSE),0)) + VALUE(IFERROR(VLOOKUP("AC.BA0960",INDIRECT(PARAMETRI!$B$1&amp;"!$D:$I"),6,FALSE),0)) + VALUE(IFERROR(VLOOKUP("AC.BA1030",INDIRECT(PARAMETRI!$B$1&amp;"!$D:$I"),6,FALSE),0)) + VALUE(IFERROR(VLOOKUP("AC.BA1090",INDIRECT(PARAMETRI!$B$1&amp;"!$D:$I"),6,FALSE),0)) + VALUE(IFERROR(VLOOKUP("AC.BA1140",INDIRECT(PARAMETRI!$B$1&amp;"!$D:$I"),6,FALSE),0)) + VALUE(IFERROR(VLOOKUP("AC.BA1550",INDIRECT(PARAMETRI!$B$1&amp;"!$D:$I"),6,FALSE),0)) + VALUE(IFERROR(VLOOKUP("AC.EA0430",INDIRECT(PARAMETRI!$B$1&amp;"!$D:$I"),6,FALSE),0)) + VALUE(IFERROR(VLOOKUP("AC.EA0530",INDIRECT(PARAMETRI!$B$1&amp;"!$D:$I"),6,FALSE),0)) + VALUE(IFERROR(VLOOKUP("AC.BA1300",INDIRECT(PARAMETRI!$B$1&amp;"!$D:$I"),6,FALSE),0)) + VALUE(IFERROR(VLOOKUP("AC.BA1540",INDIRECT(PARAMETRI!$B$1&amp;"!$D:$I"),6,FALSE),0)) + VALUE(IFERROR(VLOOKUP("AC.BA1541",INDIRECT(PARAMETRI!$B$1&amp;"!$D:$I"),6,FALSE),0)) + VALUE(IFERROR(VLOOKUP("AC.BA1542",INDIRECT(PARAMETRI!$B$1&amp;"!$D:$I"),6,FALSE),0)) + VALUE(IFERROR(VLOOKUP("AC.BA2730",INDIRECT(PARAMETRI!$B$1&amp;"!$D:$I"),6,FALSE),0)) + VALUE(IFERROR(VLOOKUP("AC.BA2760",INDIRECT(PARAMETRI!$B$1&amp;"!$D:$I"),6,FALSE),0))</f>
        <v>204776771.34</v>
      </c>
      <c r="F119" s="19">
        <f ca="1" xml:space="preserve"> VALUE(IFERROR(VLOOKUP("AC.BA1280",INDIRECT(PARAMETRI!$B$1&amp;"!$D:$I"),6,FALSE),0)) - VALUE(IFERROR(VLOOKUP("AC.BA1300",INDIRECT(PARAMETRI!$B$1&amp;"!$D:$I"),6,FALSE),0)) + VALUE(IFERROR(VLOOKUP("AC.BA1350",INDIRECT(PARAMETRI!$B$1&amp;"!$D:$I"),6,FALSE),0)) - VALUE(IFERROR(VLOOKUP("AC.BA1420",INDIRECT(PARAMETRI!$B$1&amp;"!$D:$I"),6,FALSE),0)) + VALUE(IFERROR(VLOOKUP("AC.BA1880",INDIRECT(PARAMETRI!$B$1&amp;"!$D:$I"),6,FALSE),0)) + VALUE(IFERROR(VLOOKUP("AC.BA1490",INDIRECT(PARAMETRI!$B$1&amp;"!$D:$I"),6,FALSE),0)) - VALUE(IFERROR(VLOOKUP("AC.BA1540",INDIRECT(PARAMETRI!$B$1&amp;"!$D:$I"),6,FALSE),0)) - VALUE(IFERROR(VLOOKUP("AC.BA1541",INDIRECT(PARAMETRI!$B$1&amp;"!$D:$I"),6,FALSE),0)) - VALUE(IFERROR(VLOOKUP("AC.BA1542",INDIRECT(PARAMETRI!$B$1&amp;"!$D:$I"),6,FALSE),0)) + VALUE(IFERROR(VLOOKUP("AC.BA1940",INDIRECT(PARAMETRI!$B$1&amp;"!$D:$I"),6,FALSE),0)) + VALUE(IFERROR(VLOOKUP("AC.BA2020",INDIRECT(PARAMETRI!$B$1&amp;"!$D:$I"),6,FALSE),0)) + VALUE(IFERROR(VLOOKUP("AC.BA2050",INDIRECT(PARAMETRI!$B$1&amp;"!$D:$I"),6,FALSE),0)) + VALUE(IFERROR(VLOOKUP("AC.BA2061",INDIRECT(PARAMETRI!$B$1&amp;"!$D:$I"),6,FALSE),0)) + VALUE(IFERROR(VLOOKUP("AC.BA1200",INDIRECT(PARAMETRI!$B$1&amp;"!$D:$I"),6,FALSE),0)) + VALUE(IFERROR(VLOOKUP("AC.YA0040",INDIRECT(PARAMETRI!$B$1&amp;"!$D:$I"),6,FALSE),0))</f>
        <v>31292970.309999999</v>
      </c>
      <c r="G119" s="19">
        <f ca="1" xml:space="preserve"> VALUE(IFERROR(VLOOKUP("AC.BA1560",INDIRECT(PARAMETRI!$B$1&amp;"!$D:$I"),6,FALSE),0)) - VALUE(IFERROR(VLOOKUP("AC.BA1810",INDIRECT(PARAMETRI!$B$1&amp;"!$D:$I"),6,FALSE),0)) - VALUE(IFERROR(VLOOKUP("AC.BA1880",INDIRECT(PARAMETRI!$B$1&amp;"!$D:$I"),6,FALSE),0)) + VALUE(IFERROR(VLOOKUP("AC.BA1910",INDIRECT(PARAMETRI!$B$1&amp;"!$D:$I"),6,FALSE),0)) - VALUE(IFERROR(VLOOKUP("AC.BA1940",INDIRECT(PARAMETRI!$B$1&amp;"!$D:$I"),6,FALSE),0)) + VALUE(IFERROR(VLOOKUP("AC.BA2000",INDIRECT(PARAMETRI!$B$1&amp;"!$D:$I"),6,FALSE),0)) + VALUE(IFERROR(VLOOKUP("AC.BA2030",INDIRECT(PARAMETRI!$B$1&amp;"!$D:$I"),6,FALSE),0)) + VALUE(IFERROR(VLOOKUP("AC.BA2060",INDIRECT(PARAMETRI!$B$1&amp;"!$D:$I"),6,FALSE),0)) + VALUE(IFERROR(VLOOKUP("AC.BA2070",INDIRECT(PARAMETRI!$B$1&amp;"!$D:$I"),6,FALSE),0)) + VALUE(IFERROR(VLOOKUP("AC.BA2740",INDIRECT(PARAMETRI!$B$1&amp;"!$D:$I"),6,FALSE),0)) + VALUE(IFERROR(VLOOKUP("AC.BA2741",INDIRECT(PARAMETRI!$B$1&amp;"!$D:$I"),6,FALSE),0))</f>
        <v>29300436.149999999</v>
      </c>
      <c r="H119" s="20"/>
      <c r="I119" s="20"/>
      <c r="J119" s="20"/>
      <c r="K119" s="20"/>
      <c r="L119" s="19">
        <f ca="1" xml:space="preserve"> VALUE(IFERROR(VLOOKUP("AC.BA2560",INDIRECT(PARAMETRI!$B$1&amp;"!$D:$I"),6,FALSE),0))</f>
        <v>8392910.1899999995</v>
      </c>
      <c r="M119" s="19">
        <f ca="1" xml:space="preserve"> VALUE(IFERROR(VLOOKUP("AC.EA0280",INDIRECT(PARAMETRI!$B$1&amp;"!$D:$I"),6,FALSE),0)) - VALUE(IFERROR(VLOOKUP("AC.EA0370",INDIRECT(PARAMETRI!$B$1&amp;"!$D:$I"),6,FALSE),0)) - VALUE(IFERROR(VLOOKUP("AC.EA0410",INDIRECT(PARAMETRI!$B$1&amp;"!$D:$I"),6,FALSE),0)) - VALUE(IFERROR(VLOOKUP("AC.EA0420",INDIRECT(PARAMETRI!$B$1&amp;"!$D:$I"),6,FALSE),0)) - VALUE(IFERROR(VLOOKUP("AC.EA0500",INDIRECT(PARAMETRI!$B$1&amp;"!$D:$I"),6,FALSE),0)) - VALUE(IFERROR(VLOOKUP("AC.EA0510",INDIRECT(PARAMETRI!$B$1&amp;"!$D:$I"),6,FALSE),0)) - VALUE(IFERROR(VLOOKUP("AC.EA0520",INDIRECT(PARAMETRI!$B$1&amp;"!$D:$I"),6,FALSE),0)) - VALUE(IFERROR(VLOOKUP("AC.EA0430",INDIRECT(PARAMETRI!$B$1&amp;"!$D:$I"),6,FALSE),0)) - VALUE(IFERROR(VLOOKUP("AC.EA0530",INDIRECT(PARAMETRI!$B$1&amp;"!$D:$I"),6,FALSE),0)) - VALUE(IFERROR(VLOOKUP("AC.EA0461",INDIRECT(PARAMETRI!$B$1&amp;"!$D:$I"),6,FALSE),0))</f>
        <v>165000</v>
      </c>
      <c r="N119" s="19">
        <f ca="1" xml:space="preserve"> VALUE(IFERROR(VLOOKUP("AC.BA2500",INDIRECT(PARAMETRI!$B$1&amp;"!$D:$I"),6,FALSE),0)) + VALUE(IFERROR(VLOOKUP("AC.BA2630",INDIRECT(PARAMETRI!$B$1&amp;"!$D:$I"),6,FALSE),0)) + VALUE(IFERROR(VLOOKUP("AC.BA2710",INDIRECT(PARAMETRI!$B$1&amp;"!$D:$I"),6,FALSE),0)) + VALUE(IFERROR(VLOOKUP("AC.BA2750",INDIRECT(PARAMETRI!$B$1&amp;"!$D:$I"),6,FALSE),0)) + VALUE(IFERROR(VLOOKUP("AC.BA2751",INDIRECT(PARAMETRI!$B$1&amp;"!$D:$I"),6,FALSE),0)) + VALUE(IFERROR(VLOOKUP("AC.BA2890",INDIRECT(PARAMETRI!$B$1&amp;"!$D:$I"),6,FALSE),0)) + VALUE(IFERROR(VLOOKUP("AC.YZ9999",INDIRECT(PARAMETRI!$B$1&amp;"!$D:$I"),6,FALSE),0)) - VALUE(IFERROR(VLOOKUP("AC.YA0020",INDIRECT(PARAMETRI!$B$1&amp;"!$D:$I"),6,FALSE),0)) - VALUE(IFERROR(VLOOKUP("AC.YA0040",INDIRECT(PARAMETRI!$B$1&amp;"!$D:$I"),6,FALSE),0))</f>
        <v>7287707.54</v>
      </c>
      <c r="O119" s="19">
        <f ca="1" xml:space="preserve"> VALUE(IFERROR(VLOOKUP("AC.CA0110",INDIRECT(PARAMETRI!$B$1&amp;"!$D:$I"),6,FALSE),0)) + VALUE(IFERROR(VLOOKUP("AC.CA0150",INDIRECT(PARAMETRI!$B$1&amp;"!$D:$I"),6,FALSE),0)) + VALUE(IFERROR(VLOOKUP("AC.DA0020",INDIRECT(PARAMETRI!$B$1&amp;"!$D:$I"),6,FALSE),0)) + VALUE(IFERROR(VLOOKUP("AC.EA0270",INDIRECT(PARAMETRI!$B$1&amp;"!$D:$I"),6,FALSE),0))</f>
        <v>15000</v>
      </c>
      <c r="P119" s="21">
        <f ca="1" xml:space="preserve"> VALUE(IFERROR(VLOOKUP("AC.BZ9999",INDIRECT(PARAMETRI!$B$1&amp;"!$D:$I"),6,FALSE),0)) - VALUE(IFERROR(VLOOKUP("AC.BA2770",INDIRECT(PARAMETRI!$B$1&amp;"!$D:$I"),6,FALSE),0)) - VALUE(IFERROR(VLOOKUP("AC.EA0461",INDIRECT(PARAMETRI!$B$1&amp;"!$D:$I"),6,FALSE),0)) + VALUE(IFERROR(VLOOKUP("AC.CA0110",INDIRECT(PARAMETRI!$B$1&amp;"!$D:$I"),6,FALSE),0)) + VALUE(IFERROR(VLOOKUP("AC.CA0150",INDIRECT(PARAMETRI!$B$1&amp;"!$D:$I"),6,FALSE),0)) + VALUE(IFERROR(VLOOKUP("AC.DA0020",INDIRECT(PARAMETRI!$B$1&amp;"!$D:$I"),6,FALSE),0)) + VALUE(IFERROR(VLOOKUP("AC.EA0260",INDIRECT(PARAMETRI!$B$1&amp;"!$D:$I"),6,FALSE),0)) + VALUE(IFERROR(VLOOKUP("AC.YZ9999",INDIRECT(PARAMETRI!$B$1&amp;"!$D:$I"),6,FALSE),0))</f>
        <v>463727344.33999997</v>
      </c>
    </row>
    <row r="120" spans="1:28">
      <c r="A120" s="35" t="s">
        <v>351</v>
      </c>
      <c r="B120" s="27" t="s">
        <v>352</v>
      </c>
      <c r="C120" s="11">
        <f ca="1">C117-C119</f>
        <v>0</v>
      </c>
      <c r="D120" s="11">
        <f ca="1">D117-D119</f>
        <v>0</v>
      </c>
      <c r="E120" s="11">
        <f ca="1">E117-E119</f>
        <v>0</v>
      </c>
      <c r="F120" s="11">
        <f ca="1">F117-F119</f>
        <v>0</v>
      </c>
      <c r="G120" s="11">
        <f ca="1">G117-G119</f>
        <v>0</v>
      </c>
      <c r="H120" s="22"/>
      <c r="I120" s="22"/>
      <c r="J120" s="22"/>
      <c r="K120" s="22"/>
      <c r="L120" s="11">
        <f t="shared" ref="L120:P120" ca="1" si="180">L117-L119</f>
        <v>0</v>
      </c>
      <c r="M120" s="11">
        <f t="shared" ca="1" si="180"/>
        <v>0</v>
      </c>
      <c r="N120" s="11">
        <f t="shared" ca="1" si="180"/>
        <v>0</v>
      </c>
      <c r="O120" s="11">
        <f t="shared" ca="1" si="180"/>
        <v>0</v>
      </c>
      <c r="P120" s="11">
        <f t="shared" ca="1" si="180"/>
        <v>0</v>
      </c>
    </row>
    <row r="121" spans="1:28">
      <c r="A121" s="41" t="s">
        <v>353</v>
      </c>
      <c r="B121" s="31" t="s">
        <v>354</v>
      </c>
      <c r="C121" s="22"/>
      <c r="D121" s="22"/>
      <c r="E121" s="22"/>
      <c r="F121" s="22"/>
      <c r="G121" s="22"/>
      <c r="H121" s="22"/>
      <c r="I121" s="22"/>
      <c r="J121" s="22"/>
      <c r="K121" s="22"/>
      <c r="L121" s="19">
        <f ca="1" xml:space="preserve"> VALUE(IFERROR(VLOOKUP("AC.BA2090",INDIRECT(PARAMETRI!$B$1&amp;"!$D:$I"),6,FALSE),0)) + VALUE(IFERROR(VLOOKUP("AC.BA1420",INDIRECT(PARAMETRI!$B$1&amp;"!$D:$I"),6,FALSE),0)) + VALUE(IFERROR(VLOOKUP("AC.BA2860",INDIRECT(PARAMETRI!$B$1&amp;"!$D:$I"),6,FALSE),0)) + VALUE(IFERROR(VLOOKUP("AC.BA2720",INDIRECT(PARAMETRI!$B$1&amp;"!$D:$I"),6,FALSE),0)) + VALUE(IFERROR(VLOOKUP("AC.BA2870",INDIRECT(PARAMETRI!$B$1&amp;"!$D:$I"),6,FALSE),0)) + VALUE(IFERROR(VLOOKUP("AC.BA2880",INDIRECT(PARAMETRI!$B$1&amp;"!$D:$I"),6,FALSE),0)) + VALUE(IFERROR(VLOOKUP("AC.BA2881",INDIRECT(PARAMETRI!$B$1&amp;"!$D:$I"),6,FALSE),0)) + VALUE(IFERROR(VLOOKUP("AC.BA2882",INDIRECT(PARAMETRI!$B$1&amp;"!$D:$I"),6,FALSE),0)) + VALUE(IFERROR(VLOOKUP("AC.BA2883",INDIRECT(PARAMETRI!$B$1&amp;"!$D:$I"),6,FALSE),0)) + VALUE(IFERROR(VLOOKUP("AC.BA2884",INDIRECT(PARAMETRI!$B$1&amp;"!$D:$I"),6,FALSE),0)) + VALUE(IFERROR(VLOOKUP("AC.EA0370",INDIRECT(PARAMETRI!$B$1&amp;"!$D:$I"),6,FALSE),0)) + VALUE(IFERROR(VLOOKUP("AC.EA0500",INDIRECT(PARAMETRI!$B$1&amp;"!$D:$I"),6,FALSE),0)) + VALUE(IFERROR(VLOOKUP("AC.YA0020",INDIRECT(PARAMETRI!$B$1&amp;"!$D:$I"),6,FALSE),0)) + VALUE(IFERROR(VLOOKUP("AC.BA2230",INDIRECT(PARAMETRI!$B$1&amp;"!$D:$I"),6,FALSE),0)) + VALUE(IFERROR(VLOOKUP("AC.BA1810",INDIRECT(PARAMETRI!$B$1&amp;"!$D:$I"),6,FALSE),0)) + VALUE(IFERROR(VLOOKUP("AC.BA2320",INDIRECT(PARAMETRI!$B$1&amp;"!$D:$I"),6,FALSE),0)) + VALUE(IFERROR(VLOOKUP("AC.BA2410",INDIRECT(PARAMETRI!$B$1&amp;"!$D:$I"),6,FALSE),0))</f>
        <v>118601116.11</v>
      </c>
      <c r="M121" s="22"/>
      <c r="N121" s="22"/>
      <c r="O121" s="22"/>
      <c r="P121" s="22"/>
    </row>
    <row r="122" spans="1:28">
      <c r="A122" s="35" t="s">
        <v>355</v>
      </c>
      <c r="B122" s="27" t="s">
        <v>356</v>
      </c>
      <c r="C122" s="22"/>
      <c r="D122" s="22"/>
      <c r="E122" s="22"/>
      <c r="F122" s="22"/>
      <c r="G122" s="22"/>
      <c r="H122" s="22"/>
      <c r="I122" s="22"/>
      <c r="J122" s="22"/>
      <c r="K122" s="22"/>
      <c r="L122" s="11">
        <f ca="1">H117+I117+J117+K117-L121</f>
        <v>0</v>
      </c>
      <c r="M122" s="22"/>
      <c r="N122" s="22"/>
      <c r="O122" s="22"/>
      <c r="P122" s="22"/>
    </row>
  </sheetData>
  <sheetProtection algorithmName="SHA-512" hashValue="mX9gz8KxXM/DrFyI7Lv8V7jivRZQC3srMDuXnLrYX+gOhWCbNFp5HoifbTFkwj1DArvKQY5B63x+hikklN8abw==" saltValue="fQTCZfFO9KIZZ/ovsPhrXg==" spinCount="100000" sheet="1" formatColumns="0" formatRows="0"/>
  <mergeCells count="3">
    <mergeCell ref="C3:D3"/>
    <mergeCell ref="E3:G3"/>
    <mergeCell ref="H3:K3"/>
  </mergeCells>
  <phoneticPr fontId="45" type="noConversion"/>
  <pageMargins left="0.23622047244094491" right="0.23622047244094491" top="0.74803149606299213" bottom="0.74803149606299213" header="0.31496062992125984" footer="0.31496062992125984"/>
  <pageSetup paperSize="8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8"/>
  <sheetViews>
    <sheetView workbookViewId="0"/>
  </sheetViews>
  <sheetFormatPr defaultRowHeight="12.75"/>
  <cols>
    <col min="2" max="2" width="60.140625" bestFit="1" customWidth="1"/>
    <col min="3" max="3" width="19.140625" bestFit="1" customWidth="1"/>
  </cols>
  <sheetData>
    <row r="3" spans="2:3" ht="18">
      <c r="B3" s="2" t="s">
        <v>0</v>
      </c>
    </row>
    <row r="5" spans="2:3">
      <c r="B5" t="s">
        <v>12</v>
      </c>
      <c r="C5" t="s">
        <v>13</v>
      </c>
    </row>
    <row r="6" spans="2:3">
      <c r="B6" t="s">
        <v>14</v>
      </c>
      <c r="C6" t="s">
        <v>15</v>
      </c>
    </row>
    <row r="7" spans="2:3">
      <c r="B7" t="s">
        <v>16</v>
      </c>
      <c r="C7" t="s">
        <v>2</v>
      </c>
    </row>
    <row r="8" spans="2:3">
      <c r="B8" t="s">
        <v>17</v>
      </c>
      <c r="C8" t="s">
        <v>2</v>
      </c>
    </row>
    <row r="9" spans="2:3">
      <c r="B9" t="s">
        <v>18</v>
      </c>
      <c r="C9" t="s">
        <v>2</v>
      </c>
    </row>
    <row r="10" spans="2:3">
      <c r="B10" t="s">
        <v>19</v>
      </c>
      <c r="C10" t="s">
        <v>2</v>
      </c>
    </row>
    <row r="11" spans="2:3">
      <c r="B11" t="s">
        <v>20</v>
      </c>
      <c r="C11" t="s">
        <v>525</v>
      </c>
    </row>
    <row r="12" spans="2:3">
      <c r="B12" t="s">
        <v>519</v>
      </c>
      <c r="C12" t="s">
        <v>520</v>
      </c>
    </row>
    <row r="13" spans="2:3">
      <c r="B13" t="s">
        <v>21</v>
      </c>
      <c r="C13" t="s">
        <v>2</v>
      </c>
    </row>
    <row r="14" spans="2:3">
      <c r="B14" t="s">
        <v>22</v>
      </c>
      <c r="C14" t="s">
        <v>2</v>
      </c>
    </row>
    <row r="15" spans="2:3">
      <c r="B15" t="s">
        <v>23</v>
      </c>
      <c r="C15" t="s">
        <v>2</v>
      </c>
    </row>
    <row r="16" spans="2:3">
      <c r="B16" t="s">
        <v>24</v>
      </c>
      <c r="C16" t="s">
        <v>2</v>
      </c>
    </row>
    <row r="17" spans="2:3">
      <c r="B17" t="s">
        <v>25</v>
      </c>
      <c r="C17" t="s">
        <v>2</v>
      </c>
    </row>
    <row r="18" spans="2:3">
      <c r="B18" t="s">
        <v>26</v>
      </c>
      <c r="C18" t="s">
        <v>2</v>
      </c>
    </row>
    <row r="19" spans="2:3">
      <c r="B19" t="s">
        <v>27</v>
      </c>
      <c r="C19" t="s">
        <v>2</v>
      </c>
    </row>
    <row r="20" spans="2:3">
      <c r="B20" t="s">
        <v>28</v>
      </c>
      <c r="C20" t="s">
        <v>2</v>
      </c>
    </row>
    <row r="21" spans="2:3">
      <c r="B21" t="s">
        <v>29</v>
      </c>
      <c r="C21" t="s">
        <v>2</v>
      </c>
    </row>
    <row r="22" spans="2:3">
      <c r="B22" t="s">
        <v>30</v>
      </c>
      <c r="C22" t="s">
        <v>2</v>
      </c>
    </row>
    <row r="23" spans="2:3">
      <c r="B23" t="s">
        <v>31</v>
      </c>
      <c r="C23" t="s">
        <v>2</v>
      </c>
    </row>
    <row r="24" spans="2:3">
      <c r="B24" t="s">
        <v>32</v>
      </c>
      <c r="C24" t="s">
        <v>2</v>
      </c>
    </row>
    <row r="25" spans="2:3">
      <c r="B25" t="s">
        <v>33</v>
      </c>
      <c r="C25" t="s">
        <v>2</v>
      </c>
    </row>
    <row r="26" spans="2:3">
      <c r="B26" t="s">
        <v>34</v>
      </c>
      <c r="C26" t="s">
        <v>2</v>
      </c>
    </row>
    <row r="27" spans="2:3">
      <c r="B27" t="s">
        <v>35</v>
      </c>
      <c r="C27" t="s">
        <v>2</v>
      </c>
    </row>
    <row r="28" spans="2:3">
      <c r="B28" t="s">
        <v>36</v>
      </c>
      <c r="C28" t="s">
        <v>2</v>
      </c>
    </row>
    <row r="29" spans="2:3">
      <c r="B29" t="s">
        <v>516</v>
      </c>
      <c r="C29" t="s">
        <v>522</v>
      </c>
    </row>
    <row r="32" spans="2:3" ht="18">
      <c r="B32" s="2" t="s">
        <v>3</v>
      </c>
    </row>
    <row r="34" spans="2:3">
      <c r="B34" t="s">
        <v>37</v>
      </c>
      <c r="C34">
        <v>2026</v>
      </c>
    </row>
    <row r="35" spans="2:3">
      <c r="B35" t="s">
        <v>38</v>
      </c>
      <c r="C35">
        <v>10209</v>
      </c>
    </row>
    <row r="36" spans="2:3">
      <c r="B36" t="s">
        <v>527</v>
      </c>
      <c r="C36">
        <v>2</v>
      </c>
    </row>
    <row r="37" spans="2:3">
      <c r="B37" t="s">
        <v>521</v>
      </c>
      <c r="C37" t="s">
        <v>526</v>
      </c>
    </row>
    <row r="38" spans="2:3">
      <c r="B38" t="s">
        <v>523</v>
      </c>
      <c r="C38" t="s">
        <v>518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43"/>
  <sheetViews>
    <sheetView workbookViewId="0">
      <selection sqref="A1:Y2043"/>
    </sheetView>
  </sheetViews>
  <sheetFormatPr defaultRowHeight="12.75"/>
  <cols>
    <col min="1" max="1" width="6.28515625" bestFit="1" customWidth="1"/>
    <col min="2" max="2" width="25.85546875" bestFit="1" customWidth="1"/>
    <col min="3" max="3" width="18.42578125" bestFit="1" customWidth="1"/>
    <col min="4" max="4" width="29.42578125" bestFit="1" customWidth="1"/>
    <col min="5" max="5" width="17.7109375" bestFit="1" customWidth="1"/>
    <col min="6" max="6" width="14.140625" bestFit="1" customWidth="1"/>
    <col min="7" max="7" width="24" bestFit="1" customWidth="1"/>
    <col min="8" max="8" width="18.140625" bestFit="1" customWidth="1"/>
    <col min="9" max="9" width="12.5703125" bestFit="1" customWidth="1"/>
    <col min="10" max="22" width="14.140625" bestFit="1" customWidth="1"/>
    <col min="23" max="23" width="15.42578125" bestFit="1" customWidth="1"/>
    <col min="24" max="24" width="15.7109375" bestFit="1" customWidth="1"/>
    <col min="25" max="25" width="13.7109375" bestFit="1" customWidth="1"/>
  </cols>
  <sheetData>
    <row r="1" spans="1:25" ht="13.5" thickBot="1">
      <c r="A1" s="48" t="s">
        <v>1</v>
      </c>
      <c r="B1" s="48" t="s">
        <v>364</v>
      </c>
      <c r="C1" s="48" t="s">
        <v>365</v>
      </c>
      <c r="D1" s="48" t="s">
        <v>366</v>
      </c>
      <c r="E1" s="48" t="s">
        <v>367</v>
      </c>
      <c r="F1" s="48" t="s">
        <v>368</v>
      </c>
      <c r="G1" s="48" t="s">
        <v>369</v>
      </c>
      <c r="H1" s="48" t="s">
        <v>370</v>
      </c>
      <c r="I1" s="48" t="s">
        <v>371</v>
      </c>
      <c r="J1" s="48" t="s">
        <v>372</v>
      </c>
      <c r="K1" s="48" t="s">
        <v>373</v>
      </c>
      <c r="L1" s="48" t="s">
        <v>374</v>
      </c>
      <c r="M1" s="48" t="s">
        <v>375</v>
      </c>
      <c r="N1" s="48" t="s">
        <v>376</v>
      </c>
      <c r="O1" s="48" t="s">
        <v>377</v>
      </c>
      <c r="P1" s="48" t="s">
        <v>378</v>
      </c>
      <c r="Q1" s="48" t="s">
        <v>379</v>
      </c>
      <c r="R1" s="48" t="s">
        <v>380</v>
      </c>
      <c r="S1" s="48" t="s">
        <v>381</v>
      </c>
      <c r="T1" s="48" t="s">
        <v>382</v>
      </c>
      <c r="U1" s="48" t="s">
        <v>383</v>
      </c>
      <c r="V1" s="48" t="s">
        <v>384</v>
      </c>
      <c r="W1" s="48" t="s">
        <v>385</v>
      </c>
      <c r="X1" s="48" t="s">
        <v>386</v>
      </c>
      <c r="Y1" s="48" t="s">
        <v>517</v>
      </c>
    </row>
    <row r="2" spans="1:25">
      <c r="A2" s="6">
        <v>2026</v>
      </c>
      <c r="B2" s="6" t="s">
        <v>530</v>
      </c>
      <c r="C2" s="6" t="s">
        <v>531</v>
      </c>
      <c r="D2" s="6" t="s">
        <v>1333</v>
      </c>
      <c r="E2" s="6" t="s">
        <v>1334</v>
      </c>
      <c r="F2" s="6" t="s">
        <v>534</v>
      </c>
      <c r="G2" s="6" t="s">
        <v>528</v>
      </c>
      <c r="H2" s="6" t="s">
        <v>526</v>
      </c>
      <c r="I2" s="6">
        <v>0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46">
        <v>45987.477094907401</v>
      </c>
      <c r="X2" s="6" t="s">
        <v>4400</v>
      </c>
      <c r="Y2" s="6" t="s">
        <v>518</v>
      </c>
    </row>
    <row r="3" spans="1:25">
      <c r="A3" s="6">
        <v>2026</v>
      </c>
      <c r="B3" s="6" t="s">
        <v>530</v>
      </c>
      <c r="C3" s="6" t="s">
        <v>531</v>
      </c>
      <c r="D3" s="6" t="s">
        <v>2019</v>
      </c>
      <c r="E3" s="6" t="s">
        <v>2020</v>
      </c>
      <c r="F3" s="6" t="s">
        <v>534</v>
      </c>
      <c r="G3" s="6" t="s">
        <v>528</v>
      </c>
      <c r="H3" s="6" t="s">
        <v>526</v>
      </c>
      <c r="I3" s="6">
        <v>471326.23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46">
        <v>45987.477094907401</v>
      </c>
      <c r="X3" s="6" t="s">
        <v>4400</v>
      </c>
      <c r="Y3" s="6" t="s">
        <v>518</v>
      </c>
    </row>
    <row r="4" spans="1:25">
      <c r="A4" s="6">
        <v>2026</v>
      </c>
      <c r="B4" s="6" t="s">
        <v>530</v>
      </c>
      <c r="C4" s="6" t="s">
        <v>531</v>
      </c>
      <c r="D4" s="6" t="s">
        <v>3795</v>
      </c>
      <c r="E4" s="6" t="s">
        <v>3796</v>
      </c>
      <c r="F4" s="6" t="s">
        <v>534</v>
      </c>
      <c r="G4" s="6" t="s">
        <v>528</v>
      </c>
      <c r="H4" s="6" t="s">
        <v>526</v>
      </c>
      <c r="I4" s="6">
        <v>250000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46">
        <v>45987.477094907401</v>
      </c>
      <c r="X4" s="6" t="s">
        <v>4400</v>
      </c>
      <c r="Y4" s="6" t="s">
        <v>518</v>
      </c>
    </row>
    <row r="5" spans="1:25">
      <c r="A5" s="6">
        <v>2026</v>
      </c>
      <c r="B5" s="6" t="s">
        <v>530</v>
      </c>
      <c r="C5" s="6" t="s">
        <v>531</v>
      </c>
      <c r="D5" s="6" t="s">
        <v>1229</v>
      </c>
      <c r="E5" s="6" t="s">
        <v>1230</v>
      </c>
      <c r="F5" s="6" t="s">
        <v>534</v>
      </c>
      <c r="G5" s="6" t="s">
        <v>528</v>
      </c>
      <c r="H5" s="6" t="s">
        <v>526</v>
      </c>
      <c r="I5" s="6">
        <v>240000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46">
        <v>45987.477094907401</v>
      </c>
      <c r="X5" s="6" t="s">
        <v>4400</v>
      </c>
      <c r="Y5" s="6" t="s">
        <v>518</v>
      </c>
    </row>
    <row r="6" spans="1:25">
      <c r="A6" s="6">
        <v>2026</v>
      </c>
      <c r="B6" s="6" t="s">
        <v>530</v>
      </c>
      <c r="C6" s="6" t="s">
        <v>531</v>
      </c>
      <c r="D6" s="6" t="s">
        <v>1233</v>
      </c>
      <c r="E6" s="6" t="s">
        <v>1234</v>
      </c>
      <c r="F6" s="6" t="s">
        <v>534</v>
      </c>
      <c r="G6" s="6" t="s">
        <v>528</v>
      </c>
      <c r="H6" s="6" t="s">
        <v>526</v>
      </c>
      <c r="I6" s="6">
        <v>0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46">
        <v>45987.477094907401</v>
      </c>
      <c r="X6" s="6" t="s">
        <v>4400</v>
      </c>
      <c r="Y6" s="6" t="s">
        <v>518</v>
      </c>
    </row>
    <row r="7" spans="1:25">
      <c r="A7" s="6">
        <v>2026</v>
      </c>
      <c r="B7" s="6" t="s">
        <v>530</v>
      </c>
      <c r="C7" s="6" t="s">
        <v>531</v>
      </c>
      <c r="D7" s="6" t="s">
        <v>3797</v>
      </c>
      <c r="E7" s="6" t="s">
        <v>3798</v>
      </c>
      <c r="F7" s="6" t="s">
        <v>534</v>
      </c>
      <c r="G7" s="6" t="s">
        <v>528</v>
      </c>
      <c r="H7" s="6" t="s">
        <v>526</v>
      </c>
      <c r="I7" s="6">
        <v>0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46">
        <v>45987.477094907401</v>
      </c>
      <c r="X7" s="6" t="s">
        <v>4400</v>
      </c>
      <c r="Y7" s="6" t="s">
        <v>518</v>
      </c>
    </row>
    <row r="8" spans="1:25">
      <c r="A8" s="6">
        <v>2026</v>
      </c>
      <c r="B8" s="6" t="s">
        <v>530</v>
      </c>
      <c r="C8" s="6" t="s">
        <v>531</v>
      </c>
      <c r="D8" s="6" t="s">
        <v>1235</v>
      </c>
      <c r="E8" s="6" t="s">
        <v>1236</v>
      </c>
      <c r="F8" s="6" t="s">
        <v>534</v>
      </c>
      <c r="G8" s="6" t="s">
        <v>528</v>
      </c>
      <c r="H8" s="6" t="s">
        <v>526</v>
      </c>
      <c r="I8" s="6">
        <v>4141768.16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46">
        <v>45987.477094907401</v>
      </c>
      <c r="X8" s="6" t="s">
        <v>4400</v>
      </c>
      <c r="Y8" s="6" t="s">
        <v>518</v>
      </c>
    </row>
    <row r="9" spans="1:25">
      <c r="A9" s="6">
        <v>2026</v>
      </c>
      <c r="B9" s="6" t="s">
        <v>530</v>
      </c>
      <c r="C9" s="6" t="s">
        <v>531</v>
      </c>
      <c r="D9" s="6" t="s">
        <v>2027</v>
      </c>
      <c r="E9" s="6" t="s">
        <v>2028</v>
      </c>
      <c r="F9" s="6" t="s">
        <v>534</v>
      </c>
      <c r="G9" s="6" t="s">
        <v>528</v>
      </c>
      <c r="H9" s="6" t="s">
        <v>526</v>
      </c>
      <c r="I9" s="6">
        <v>775956.96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46">
        <v>45987.477094907401</v>
      </c>
      <c r="X9" s="6" t="s">
        <v>4400</v>
      </c>
      <c r="Y9" s="6" t="s">
        <v>518</v>
      </c>
    </row>
    <row r="10" spans="1:25">
      <c r="A10" s="6">
        <v>2026</v>
      </c>
      <c r="B10" s="6" t="s">
        <v>530</v>
      </c>
      <c r="C10" s="6" t="s">
        <v>531</v>
      </c>
      <c r="D10" s="6" t="s">
        <v>1239</v>
      </c>
      <c r="E10" s="6" t="s">
        <v>1240</v>
      </c>
      <c r="F10" s="6" t="s">
        <v>534</v>
      </c>
      <c r="G10" s="6" t="s">
        <v>528</v>
      </c>
      <c r="H10" s="6" t="s">
        <v>526</v>
      </c>
      <c r="I10" s="6">
        <v>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46">
        <v>45987.477094907401</v>
      </c>
      <c r="X10" s="6" t="s">
        <v>4400</v>
      </c>
      <c r="Y10" s="6" t="s">
        <v>518</v>
      </c>
    </row>
    <row r="11" spans="1:25">
      <c r="A11" s="6">
        <v>2026</v>
      </c>
      <c r="B11" s="6" t="s">
        <v>530</v>
      </c>
      <c r="C11" s="6" t="s">
        <v>531</v>
      </c>
      <c r="D11" s="6" t="s">
        <v>2765</v>
      </c>
      <c r="E11" s="6" t="s">
        <v>2766</v>
      </c>
      <c r="F11" s="6" t="s">
        <v>534</v>
      </c>
      <c r="G11" s="6" t="s">
        <v>528</v>
      </c>
      <c r="H11" s="6" t="s">
        <v>526</v>
      </c>
      <c r="I11" s="6">
        <v>125000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46">
        <v>45987.477094907401</v>
      </c>
      <c r="X11" s="6" t="s">
        <v>4400</v>
      </c>
      <c r="Y11" s="6" t="s">
        <v>518</v>
      </c>
    </row>
    <row r="12" spans="1:25">
      <c r="A12" s="6">
        <v>2026</v>
      </c>
      <c r="B12" s="6" t="s">
        <v>530</v>
      </c>
      <c r="C12" s="6" t="s">
        <v>531</v>
      </c>
      <c r="D12" s="6" t="s">
        <v>1489</v>
      </c>
      <c r="E12" s="6" t="s">
        <v>1490</v>
      </c>
      <c r="F12" s="6" t="s">
        <v>534</v>
      </c>
      <c r="G12" s="6" t="s">
        <v>528</v>
      </c>
      <c r="H12" s="6" t="s">
        <v>526</v>
      </c>
      <c r="I12" s="6">
        <v>0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46">
        <v>45987.477094907401</v>
      </c>
      <c r="X12" s="6" t="s">
        <v>4400</v>
      </c>
      <c r="Y12" s="6" t="s">
        <v>518</v>
      </c>
    </row>
    <row r="13" spans="1:25">
      <c r="A13" s="6">
        <v>2026</v>
      </c>
      <c r="B13" s="6" t="s">
        <v>530</v>
      </c>
      <c r="C13" s="6" t="s">
        <v>531</v>
      </c>
      <c r="D13" s="6" t="s">
        <v>1491</v>
      </c>
      <c r="E13" s="6" t="s">
        <v>1492</v>
      </c>
      <c r="F13" s="6" t="s">
        <v>534</v>
      </c>
      <c r="G13" s="6" t="s">
        <v>528</v>
      </c>
      <c r="H13" s="6" t="s">
        <v>526</v>
      </c>
      <c r="I13" s="6">
        <v>61382.1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46">
        <v>45987.477094907401</v>
      </c>
      <c r="X13" s="6" t="s">
        <v>4400</v>
      </c>
      <c r="Y13" s="6" t="s">
        <v>518</v>
      </c>
    </row>
    <row r="14" spans="1:25">
      <c r="A14" s="6">
        <v>2026</v>
      </c>
      <c r="B14" s="6" t="s">
        <v>530</v>
      </c>
      <c r="C14" s="6" t="s">
        <v>531</v>
      </c>
      <c r="D14" s="6" t="s">
        <v>4111</v>
      </c>
      <c r="E14" s="6" t="s">
        <v>4112</v>
      </c>
      <c r="F14" s="6" t="s">
        <v>534</v>
      </c>
      <c r="G14" s="6" t="s">
        <v>528</v>
      </c>
      <c r="H14" s="6" t="s">
        <v>526</v>
      </c>
      <c r="I14" s="6">
        <v>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46">
        <v>45987.477094907401</v>
      </c>
      <c r="X14" s="6" t="s">
        <v>4400</v>
      </c>
      <c r="Y14" s="6" t="s">
        <v>518</v>
      </c>
    </row>
    <row r="15" spans="1:25">
      <c r="A15" s="6">
        <v>2026</v>
      </c>
      <c r="B15" s="6" t="s">
        <v>530</v>
      </c>
      <c r="C15" s="6" t="s">
        <v>531</v>
      </c>
      <c r="D15" s="6" t="s">
        <v>1493</v>
      </c>
      <c r="E15" s="6" t="s">
        <v>1494</v>
      </c>
      <c r="F15" s="6" t="s">
        <v>534</v>
      </c>
      <c r="G15" s="6" t="s">
        <v>528</v>
      </c>
      <c r="H15" s="6" t="s">
        <v>526</v>
      </c>
      <c r="I15" s="6">
        <v>188000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46">
        <v>45987.477094907401</v>
      </c>
      <c r="X15" s="6" t="s">
        <v>4400</v>
      </c>
      <c r="Y15" s="6" t="s">
        <v>518</v>
      </c>
    </row>
    <row r="16" spans="1:25">
      <c r="A16" s="6">
        <v>2026</v>
      </c>
      <c r="B16" s="6" t="s">
        <v>530</v>
      </c>
      <c r="C16" s="6" t="s">
        <v>531</v>
      </c>
      <c r="D16" s="6" t="s">
        <v>1495</v>
      </c>
      <c r="E16" s="6" t="s">
        <v>1496</v>
      </c>
      <c r="F16" s="6" t="s">
        <v>534</v>
      </c>
      <c r="G16" s="6" t="s">
        <v>528</v>
      </c>
      <c r="H16" s="6" t="s">
        <v>526</v>
      </c>
      <c r="I16" s="6">
        <v>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46">
        <v>45987.477094907401</v>
      </c>
      <c r="X16" s="6" t="s">
        <v>4400</v>
      </c>
      <c r="Y16" s="6" t="s">
        <v>518</v>
      </c>
    </row>
    <row r="17" spans="1:25">
      <c r="A17" s="6">
        <v>2026</v>
      </c>
      <c r="B17" s="6" t="s">
        <v>530</v>
      </c>
      <c r="C17" s="6" t="s">
        <v>531</v>
      </c>
      <c r="D17" s="6" t="s">
        <v>1499</v>
      </c>
      <c r="E17" s="6" t="s">
        <v>1500</v>
      </c>
      <c r="F17" s="6" t="s">
        <v>534</v>
      </c>
      <c r="G17" s="6" t="s">
        <v>528</v>
      </c>
      <c r="H17" s="6" t="s">
        <v>526</v>
      </c>
      <c r="I17" s="6">
        <v>8566000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46">
        <v>45987.477094907401</v>
      </c>
      <c r="X17" s="6" t="s">
        <v>4400</v>
      </c>
      <c r="Y17" s="6" t="s">
        <v>518</v>
      </c>
    </row>
    <row r="18" spans="1:25">
      <c r="A18" s="6">
        <v>2026</v>
      </c>
      <c r="B18" s="6" t="s">
        <v>530</v>
      </c>
      <c r="C18" s="6" t="s">
        <v>531</v>
      </c>
      <c r="D18" s="6" t="s">
        <v>3009</v>
      </c>
      <c r="E18" s="6" t="s">
        <v>3010</v>
      </c>
      <c r="F18" s="6" t="s">
        <v>534</v>
      </c>
      <c r="G18" s="6" t="s">
        <v>528</v>
      </c>
      <c r="H18" s="6" t="s">
        <v>526</v>
      </c>
      <c r="I18" s="6">
        <v>17409500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46">
        <v>45987.477094907401</v>
      </c>
      <c r="X18" s="6" t="s">
        <v>4400</v>
      </c>
      <c r="Y18" s="6" t="s">
        <v>518</v>
      </c>
    </row>
    <row r="19" spans="1:25">
      <c r="A19" s="6">
        <v>2026</v>
      </c>
      <c r="B19" s="6" t="s">
        <v>530</v>
      </c>
      <c r="C19" s="6" t="s">
        <v>531</v>
      </c>
      <c r="D19" s="6" t="s">
        <v>2557</v>
      </c>
      <c r="E19" s="6" t="s">
        <v>2558</v>
      </c>
      <c r="F19" s="6" t="s">
        <v>534</v>
      </c>
      <c r="G19" s="6" t="s">
        <v>528</v>
      </c>
      <c r="H19" s="6" t="s">
        <v>526</v>
      </c>
      <c r="I19" s="6">
        <v>550000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46">
        <v>45987.477094907401</v>
      </c>
      <c r="X19" s="6" t="s">
        <v>4400</v>
      </c>
      <c r="Y19" s="6" t="s">
        <v>518</v>
      </c>
    </row>
    <row r="20" spans="1:25">
      <c r="A20" s="6">
        <v>2026</v>
      </c>
      <c r="B20" s="6" t="s">
        <v>530</v>
      </c>
      <c r="C20" s="6" t="s">
        <v>531</v>
      </c>
      <c r="D20" s="6" t="s">
        <v>3011</v>
      </c>
      <c r="E20" s="6" t="s">
        <v>3012</v>
      </c>
      <c r="F20" s="6" t="s">
        <v>534</v>
      </c>
      <c r="G20" s="6" t="s">
        <v>528</v>
      </c>
      <c r="H20" s="6" t="s">
        <v>526</v>
      </c>
      <c r="I20" s="6">
        <v>213700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46">
        <v>45987.477094907401</v>
      </c>
      <c r="X20" s="6" t="s">
        <v>4400</v>
      </c>
      <c r="Y20" s="6" t="s">
        <v>518</v>
      </c>
    </row>
    <row r="21" spans="1:25">
      <c r="A21" s="6">
        <v>2026</v>
      </c>
      <c r="B21" s="6" t="s">
        <v>530</v>
      </c>
      <c r="C21" s="6" t="s">
        <v>531</v>
      </c>
      <c r="D21" s="6" t="s">
        <v>1509</v>
      </c>
      <c r="E21" s="6" t="s">
        <v>1510</v>
      </c>
      <c r="F21" s="6" t="s">
        <v>534</v>
      </c>
      <c r="G21" s="6" t="s">
        <v>528</v>
      </c>
      <c r="H21" s="6" t="s">
        <v>526</v>
      </c>
      <c r="I21" s="6">
        <v>246500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46">
        <v>45987.477094907401</v>
      </c>
      <c r="X21" s="6" t="s">
        <v>4400</v>
      </c>
      <c r="Y21" s="6" t="s">
        <v>518</v>
      </c>
    </row>
    <row r="22" spans="1:25">
      <c r="A22" s="6">
        <v>2026</v>
      </c>
      <c r="B22" s="6" t="s">
        <v>530</v>
      </c>
      <c r="C22" s="6" t="s">
        <v>531</v>
      </c>
      <c r="D22" s="6" t="s">
        <v>3703</v>
      </c>
      <c r="E22" s="6" t="s">
        <v>3704</v>
      </c>
      <c r="F22" s="6" t="s">
        <v>534</v>
      </c>
      <c r="G22" s="6" t="s">
        <v>528</v>
      </c>
      <c r="H22" s="6" t="s">
        <v>526</v>
      </c>
      <c r="I22" s="6">
        <v>442600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46">
        <v>45987.477094907401</v>
      </c>
      <c r="X22" s="6" t="s">
        <v>4400</v>
      </c>
      <c r="Y22" s="6" t="s">
        <v>518</v>
      </c>
    </row>
    <row r="23" spans="1:25">
      <c r="A23" s="6">
        <v>2026</v>
      </c>
      <c r="B23" s="6" t="s">
        <v>530</v>
      </c>
      <c r="C23" s="6" t="s">
        <v>531</v>
      </c>
      <c r="D23" s="6" t="s">
        <v>1511</v>
      </c>
      <c r="E23" s="6" t="s">
        <v>1512</v>
      </c>
      <c r="F23" s="6" t="s">
        <v>534</v>
      </c>
      <c r="G23" s="6" t="s">
        <v>528</v>
      </c>
      <c r="H23" s="6" t="s">
        <v>526</v>
      </c>
      <c r="I23" s="6">
        <v>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46">
        <v>45987.477094907401</v>
      </c>
      <c r="X23" s="6" t="s">
        <v>4400</v>
      </c>
      <c r="Y23" s="6" t="s">
        <v>518</v>
      </c>
    </row>
    <row r="24" spans="1:25">
      <c r="A24" s="6">
        <v>2026</v>
      </c>
      <c r="B24" s="6" t="s">
        <v>530</v>
      </c>
      <c r="C24" s="6" t="s">
        <v>531</v>
      </c>
      <c r="D24" s="6" t="s">
        <v>3013</v>
      </c>
      <c r="E24" s="6" t="s">
        <v>3014</v>
      </c>
      <c r="F24" s="6" t="s">
        <v>534</v>
      </c>
      <c r="G24" s="6" t="s">
        <v>528</v>
      </c>
      <c r="H24" s="6" t="s">
        <v>526</v>
      </c>
      <c r="I24" s="6">
        <v>20523115.260000002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46">
        <v>45987.477094907401</v>
      </c>
      <c r="X24" s="6" t="s">
        <v>4400</v>
      </c>
      <c r="Y24" s="6" t="s">
        <v>518</v>
      </c>
    </row>
    <row r="25" spans="1:25">
      <c r="A25" s="6">
        <v>2026</v>
      </c>
      <c r="B25" s="6" t="s">
        <v>530</v>
      </c>
      <c r="C25" s="6" t="s">
        <v>531</v>
      </c>
      <c r="D25" s="6" t="s">
        <v>1515</v>
      </c>
      <c r="E25" s="6" t="s">
        <v>1516</v>
      </c>
      <c r="F25" s="6" t="s">
        <v>534</v>
      </c>
      <c r="G25" s="6" t="s">
        <v>528</v>
      </c>
      <c r="H25" s="6" t="s">
        <v>526</v>
      </c>
      <c r="I25" s="6">
        <v>8063377.9500000002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46">
        <v>45987.477094907401</v>
      </c>
      <c r="X25" s="6" t="s">
        <v>4400</v>
      </c>
      <c r="Y25" s="6" t="s">
        <v>518</v>
      </c>
    </row>
    <row r="26" spans="1:25">
      <c r="A26" s="6">
        <v>2026</v>
      </c>
      <c r="B26" s="6" t="s">
        <v>530</v>
      </c>
      <c r="C26" s="6" t="s">
        <v>531</v>
      </c>
      <c r="D26" s="6" t="s">
        <v>1517</v>
      </c>
      <c r="E26" s="6" t="s">
        <v>1518</v>
      </c>
      <c r="F26" s="6" t="s">
        <v>534</v>
      </c>
      <c r="G26" s="6" t="s">
        <v>528</v>
      </c>
      <c r="H26" s="6" t="s">
        <v>526</v>
      </c>
      <c r="I26" s="6">
        <v>11779216.73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46">
        <v>45987.477094907401</v>
      </c>
      <c r="X26" s="6" t="s">
        <v>4400</v>
      </c>
      <c r="Y26" s="6" t="s">
        <v>518</v>
      </c>
    </row>
    <row r="27" spans="1:25">
      <c r="A27" s="6">
        <v>2026</v>
      </c>
      <c r="B27" s="6" t="s">
        <v>530</v>
      </c>
      <c r="C27" s="6" t="s">
        <v>531</v>
      </c>
      <c r="D27" s="6" t="s">
        <v>1519</v>
      </c>
      <c r="E27" s="6" t="s">
        <v>1520</v>
      </c>
      <c r="F27" s="6" t="s">
        <v>534</v>
      </c>
      <c r="G27" s="6" t="s">
        <v>528</v>
      </c>
      <c r="H27" s="6" t="s">
        <v>526</v>
      </c>
      <c r="I27" s="6">
        <v>140249.29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46">
        <v>45987.477094907401</v>
      </c>
      <c r="X27" s="6" t="s">
        <v>4400</v>
      </c>
      <c r="Y27" s="6" t="s">
        <v>518</v>
      </c>
    </row>
    <row r="28" spans="1:25">
      <c r="A28" s="6">
        <v>2026</v>
      </c>
      <c r="B28" s="6" t="s">
        <v>530</v>
      </c>
      <c r="C28" s="6" t="s">
        <v>531</v>
      </c>
      <c r="D28" s="6" t="s">
        <v>1267</v>
      </c>
      <c r="E28" s="6" t="s">
        <v>1268</v>
      </c>
      <c r="F28" s="6" t="s">
        <v>534</v>
      </c>
      <c r="G28" s="6" t="s">
        <v>528</v>
      </c>
      <c r="H28" s="6" t="s">
        <v>526</v>
      </c>
      <c r="I28" s="6">
        <v>2135000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46">
        <v>45987.477094907401</v>
      </c>
      <c r="X28" s="6" t="s">
        <v>4400</v>
      </c>
      <c r="Y28" s="6" t="s">
        <v>518</v>
      </c>
    </row>
    <row r="29" spans="1:25">
      <c r="A29" s="6">
        <v>2026</v>
      </c>
      <c r="B29" s="6" t="s">
        <v>530</v>
      </c>
      <c r="C29" s="6" t="s">
        <v>531</v>
      </c>
      <c r="D29" s="6" t="s">
        <v>2055</v>
      </c>
      <c r="E29" s="6" t="s">
        <v>2056</v>
      </c>
      <c r="F29" s="6" t="s">
        <v>534</v>
      </c>
      <c r="G29" s="6" t="s">
        <v>528</v>
      </c>
      <c r="H29" s="6" t="s">
        <v>526</v>
      </c>
      <c r="I29" s="6">
        <v>5273323.88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46">
        <v>45987.477094907401</v>
      </c>
      <c r="X29" s="6" t="s">
        <v>4400</v>
      </c>
      <c r="Y29" s="6" t="s">
        <v>518</v>
      </c>
    </row>
    <row r="30" spans="1:25">
      <c r="A30" s="6">
        <v>2026</v>
      </c>
      <c r="B30" s="6" t="s">
        <v>530</v>
      </c>
      <c r="C30" s="6" t="s">
        <v>531</v>
      </c>
      <c r="D30" s="6" t="s">
        <v>4105</v>
      </c>
      <c r="E30" s="6" t="s">
        <v>4106</v>
      </c>
      <c r="F30" s="6" t="s">
        <v>534</v>
      </c>
      <c r="G30" s="6" t="s">
        <v>528</v>
      </c>
      <c r="H30" s="6" t="s">
        <v>526</v>
      </c>
      <c r="I30" s="6">
        <v>15845899.49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46">
        <v>45987.477094907401</v>
      </c>
      <c r="X30" s="6" t="s">
        <v>4400</v>
      </c>
      <c r="Y30" s="6" t="s">
        <v>518</v>
      </c>
    </row>
    <row r="31" spans="1:25">
      <c r="A31" s="6">
        <v>2026</v>
      </c>
      <c r="B31" s="6" t="s">
        <v>530</v>
      </c>
      <c r="C31" s="6" t="s">
        <v>531</v>
      </c>
      <c r="D31" s="6" t="s">
        <v>1269</v>
      </c>
      <c r="E31" s="6" t="s">
        <v>1270</v>
      </c>
      <c r="F31" s="6" t="s">
        <v>534</v>
      </c>
      <c r="G31" s="6" t="s">
        <v>528</v>
      </c>
      <c r="H31" s="6" t="s">
        <v>526</v>
      </c>
      <c r="I31" s="6">
        <v>0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46">
        <v>45987.477094907401</v>
      </c>
      <c r="X31" s="6" t="s">
        <v>4400</v>
      </c>
      <c r="Y31" s="6" t="s">
        <v>518</v>
      </c>
    </row>
    <row r="32" spans="1:25">
      <c r="A32" s="6">
        <v>2026</v>
      </c>
      <c r="B32" s="6" t="s">
        <v>530</v>
      </c>
      <c r="C32" s="6" t="s">
        <v>531</v>
      </c>
      <c r="D32" s="6" t="s">
        <v>3809</v>
      </c>
      <c r="E32" s="6" t="s">
        <v>3810</v>
      </c>
      <c r="F32" s="6" t="s">
        <v>534</v>
      </c>
      <c r="G32" s="6" t="s">
        <v>528</v>
      </c>
      <c r="H32" s="6" t="s">
        <v>526</v>
      </c>
      <c r="I32" s="6">
        <v>269353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46">
        <v>45987.477094907401</v>
      </c>
      <c r="X32" s="6" t="s">
        <v>4400</v>
      </c>
      <c r="Y32" s="6" t="s">
        <v>518</v>
      </c>
    </row>
    <row r="33" spans="1:25">
      <c r="A33" s="6">
        <v>2026</v>
      </c>
      <c r="B33" s="6" t="s">
        <v>530</v>
      </c>
      <c r="C33" s="6" t="s">
        <v>531</v>
      </c>
      <c r="D33" s="6" t="s">
        <v>4237</v>
      </c>
      <c r="E33" s="6" t="s">
        <v>4238</v>
      </c>
      <c r="F33" s="6" t="s">
        <v>534</v>
      </c>
      <c r="G33" s="6" t="s">
        <v>528</v>
      </c>
      <c r="H33" s="6" t="s">
        <v>526</v>
      </c>
      <c r="I33" s="6">
        <v>90000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46">
        <v>45987.477094907401</v>
      </c>
      <c r="X33" s="6" t="s">
        <v>4400</v>
      </c>
      <c r="Y33" s="6" t="s">
        <v>518</v>
      </c>
    </row>
    <row r="34" spans="1:25">
      <c r="A34" s="6">
        <v>2026</v>
      </c>
      <c r="B34" s="6" t="s">
        <v>530</v>
      </c>
      <c r="C34" s="6" t="s">
        <v>531</v>
      </c>
      <c r="D34" s="6" t="s">
        <v>2985</v>
      </c>
      <c r="E34" s="6" t="s">
        <v>2986</v>
      </c>
      <c r="F34" s="6" t="s">
        <v>534</v>
      </c>
      <c r="G34" s="6" t="s">
        <v>528</v>
      </c>
      <c r="H34" s="6" t="s">
        <v>526</v>
      </c>
      <c r="I34" s="6">
        <v>160114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46">
        <v>45987.477094907401</v>
      </c>
      <c r="X34" s="6" t="s">
        <v>4400</v>
      </c>
      <c r="Y34" s="6" t="s">
        <v>518</v>
      </c>
    </row>
    <row r="35" spans="1:25">
      <c r="A35" s="6">
        <v>2026</v>
      </c>
      <c r="B35" s="6" t="s">
        <v>530</v>
      </c>
      <c r="C35" s="6" t="s">
        <v>531</v>
      </c>
      <c r="D35" s="6" t="s">
        <v>1377</v>
      </c>
      <c r="E35" s="6" t="s">
        <v>1378</v>
      </c>
      <c r="F35" s="6" t="s">
        <v>534</v>
      </c>
      <c r="G35" s="6" t="s">
        <v>528</v>
      </c>
      <c r="H35" s="6" t="s">
        <v>526</v>
      </c>
      <c r="I35" s="6">
        <v>10500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46">
        <v>45987.477094907401</v>
      </c>
      <c r="X35" s="6" t="s">
        <v>4400</v>
      </c>
      <c r="Y35" s="6" t="s">
        <v>518</v>
      </c>
    </row>
    <row r="36" spans="1:25">
      <c r="A36" s="6">
        <v>2026</v>
      </c>
      <c r="B36" s="6" t="s">
        <v>530</v>
      </c>
      <c r="C36" s="6" t="s">
        <v>531</v>
      </c>
      <c r="D36" s="6" t="s">
        <v>3843</v>
      </c>
      <c r="E36" s="6" t="s">
        <v>3844</v>
      </c>
      <c r="F36" s="6" t="s">
        <v>534</v>
      </c>
      <c r="G36" s="6" t="s">
        <v>528</v>
      </c>
      <c r="H36" s="6" t="s">
        <v>526</v>
      </c>
      <c r="I36" s="6">
        <v>1098701.83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46">
        <v>45987.477094907401</v>
      </c>
      <c r="X36" s="6" t="s">
        <v>4400</v>
      </c>
      <c r="Y36" s="6" t="s">
        <v>518</v>
      </c>
    </row>
    <row r="37" spans="1:25">
      <c r="A37" s="6">
        <v>2026</v>
      </c>
      <c r="B37" s="6" t="s">
        <v>530</v>
      </c>
      <c r="C37" s="6" t="s">
        <v>531</v>
      </c>
      <c r="D37" s="6" t="s">
        <v>4165</v>
      </c>
      <c r="E37" s="6" t="s">
        <v>4166</v>
      </c>
      <c r="F37" s="6" t="s">
        <v>534</v>
      </c>
      <c r="G37" s="6" t="s">
        <v>528</v>
      </c>
      <c r="H37" s="6" t="s">
        <v>526</v>
      </c>
      <c r="I37" s="6">
        <v>0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46">
        <v>45987.477094907401</v>
      </c>
      <c r="X37" s="6" t="s">
        <v>4400</v>
      </c>
      <c r="Y37" s="6" t="s">
        <v>518</v>
      </c>
    </row>
    <row r="38" spans="1:25">
      <c r="A38" s="6">
        <v>2026</v>
      </c>
      <c r="B38" s="6" t="s">
        <v>530</v>
      </c>
      <c r="C38" s="6" t="s">
        <v>531</v>
      </c>
      <c r="D38" s="6" t="s">
        <v>1381</v>
      </c>
      <c r="E38" s="6" t="s">
        <v>1382</v>
      </c>
      <c r="F38" s="6" t="s">
        <v>534</v>
      </c>
      <c r="G38" s="6" t="s">
        <v>528</v>
      </c>
      <c r="H38" s="6" t="s">
        <v>526</v>
      </c>
      <c r="I38" s="6">
        <v>4145123.88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46">
        <v>45987.477094907401</v>
      </c>
      <c r="X38" s="6" t="s">
        <v>4400</v>
      </c>
      <c r="Y38" s="6" t="s">
        <v>518</v>
      </c>
    </row>
    <row r="39" spans="1:25">
      <c r="A39" s="6">
        <v>2026</v>
      </c>
      <c r="B39" s="6" t="s">
        <v>530</v>
      </c>
      <c r="C39" s="6" t="s">
        <v>531</v>
      </c>
      <c r="D39" s="6" t="s">
        <v>2051</v>
      </c>
      <c r="E39" s="6" t="s">
        <v>2052</v>
      </c>
      <c r="F39" s="6" t="s">
        <v>534</v>
      </c>
      <c r="G39" s="6" t="s">
        <v>528</v>
      </c>
      <c r="H39" s="6" t="s">
        <v>526</v>
      </c>
      <c r="I39" s="6">
        <v>600000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46">
        <v>45987.477094907401</v>
      </c>
      <c r="X39" s="6" t="s">
        <v>4400</v>
      </c>
      <c r="Y39" s="6" t="s">
        <v>518</v>
      </c>
    </row>
    <row r="40" spans="1:25">
      <c r="A40" s="6">
        <v>2026</v>
      </c>
      <c r="B40" s="6" t="s">
        <v>530</v>
      </c>
      <c r="C40" s="6" t="s">
        <v>531</v>
      </c>
      <c r="D40" s="6" t="s">
        <v>1261</v>
      </c>
      <c r="E40" s="6" t="s">
        <v>1262</v>
      </c>
      <c r="F40" s="6" t="s">
        <v>534</v>
      </c>
      <c r="G40" s="6" t="s">
        <v>528</v>
      </c>
      <c r="H40" s="6" t="s">
        <v>526</v>
      </c>
      <c r="I40" s="6">
        <v>200000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46">
        <v>45987.477094907401</v>
      </c>
      <c r="X40" s="6" t="s">
        <v>4400</v>
      </c>
      <c r="Y40" s="6" t="s">
        <v>518</v>
      </c>
    </row>
    <row r="41" spans="1:25">
      <c r="A41" s="6">
        <v>2026</v>
      </c>
      <c r="B41" s="6" t="s">
        <v>530</v>
      </c>
      <c r="C41" s="6" t="s">
        <v>531</v>
      </c>
      <c r="D41" s="6" t="s">
        <v>3549</v>
      </c>
      <c r="E41" s="6" t="s">
        <v>3550</v>
      </c>
      <c r="F41" s="6" t="s">
        <v>534</v>
      </c>
      <c r="G41" s="6" t="s">
        <v>528</v>
      </c>
      <c r="H41" s="6" t="s">
        <v>526</v>
      </c>
      <c r="I41" s="6">
        <v>0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46">
        <v>45987.477094907401</v>
      </c>
      <c r="X41" s="6" t="s">
        <v>4400</v>
      </c>
      <c r="Y41" s="6" t="s">
        <v>518</v>
      </c>
    </row>
    <row r="42" spans="1:25">
      <c r="A42" s="6">
        <v>2026</v>
      </c>
      <c r="B42" s="6" t="s">
        <v>530</v>
      </c>
      <c r="C42" s="6" t="s">
        <v>531</v>
      </c>
      <c r="D42" s="6" t="s">
        <v>2835</v>
      </c>
      <c r="E42" s="6" t="s">
        <v>2836</v>
      </c>
      <c r="F42" s="6" t="s">
        <v>534</v>
      </c>
      <c r="G42" s="6" t="s">
        <v>528</v>
      </c>
      <c r="H42" s="6" t="s">
        <v>526</v>
      </c>
      <c r="I42" s="6">
        <v>0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46">
        <v>45987.477094907401</v>
      </c>
      <c r="X42" s="6" t="s">
        <v>4400</v>
      </c>
      <c r="Y42" s="6" t="s">
        <v>518</v>
      </c>
    </row>
    <row r="43" spans="1:25">
      <c r="A43" s="6">
        <v>2026</v>
      </c>
      <c r="B43" s="6" t="s">
        <v>530</v>
      </c>
      <c r="C43" s="6" t="s">
        <v>531</v>
      </c>
      <c r="D43" s="6" t="s">
        <v>4157</v>
      </c>
      <c r="E43" s="6" t="s">
        <v>4158</v>
      </c>
      <c r="F43" s="6" t="s">
        <v>534</v>
      </c>
      <c r="G43" s="6" t="s">
        <v>528</v>
      </c>
      <c r="H43" s="6" t="s">
        <v>526</v>
      </c>
      <c r="I43" s="6">
        <v>0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46">
        <v>45987.477094907401</v>
      </c>
      <c r="X43" s="6" t="s">
        <v>4400</v>
      </c>
      <c r="Y43" s="6" t="s">
        <v>518</v>
      </c>
    </row>
    <row r="44" spans="1:25">
      <c r="A44" s="6">
        <v>2026</v>
      </c>
      <c r="B44" s="6" t="s">
        <v>530</v>
      </c>
      <c r="C44" s="6" t="s">
        <v>531</v>
      </c>
      <c r="D44" s="6" t="s">
        <v>4285</v>
      </c>
      <c r="E44" s="6" t="s">
        <v>4286</v>
      </c>
      <c r="F44" s="6" t="s">
        <v>534</v>
      </c>
      <c r="G44" s="6" t="s">
        <v>528</v>
      </c>
      <c r="H44" s="6" t="s">
        <v>526</v>
      </c>
      <c r="I44" s="6">
        <v>0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46">
        <v>45987.477094907401</v>
      </c>
      <c r="X44" s="6" t="s">
        <v>4400</v>
      </c>
      <c r="Y44" s="6" t="s">
        <v>518</v>
      </c>
    </row>
    <row r="45" spans="1:25">
      <c r="A45" s="6">
        <v>2026</v>
      </c>
      <c r="B45" s="6" t="s">
        <v>530</v>
      </c>
      <c r="C45" s="6" t="s">
        <v>531</v>
      </c>
      <c r="D45" s="6" t="s">
        <v>3525</v>
      </c>
      <c r="E45" s="6" t="s">
        <v>3526</v>
      </c>
      <c r="F45" s="6" t="s">
        <v>534</v>
      </c>
      <c r="G45" s="6" t="s">
        <v>528</v>
      </c>
      <c r="H45" s="6" t="s">
        <v>526</v>
      </c>
      <c r="I45" s="6">
        <v>0</v>
      </c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6">
        <v>45987.477094907401</v>
      </c>
      <c r="X45" s="6" t="s">
        <v>4400</v>
      </c>
      <c r="Y45" s="6" t="s">
        <v>518</v>
      </c>
    </row>
    <row r="46" spans="1:25">
      <c r="A46" s="6">
        <v>2026</v>
      </c>
      <c r="B46" s="6" t="s">
        <v>530</v>
      </c>
      <c r="C46" s="6" t="s">
        <v>531</v>
      </c>
      <c r="D46" s="6" t="s">
        <v>1755</v>
      </c>
      <c r="E46" s="6" t="s">
        <v>1756</v>
      </c>
      <c r="F46" s="6" t="s">
        <v>534</v>
      </c>
      <c r="G46" s="6" t="s">
        <v>528</v>
      </c>
      <c r="H46" s="6" t="s">
        <v>526</v>
      </c>
      <c r="I46" s="6">
        <v>1000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6">
        <v>45987.477094907401</v>
      </c>
      <c r="X46" s="6" t="s">
        <v>4400</v>
      </c>
      <c r="Y46" s="6" t="s">
        <v>518</v>
      </c>
    </row>
    <row r="47" spans="1:25">
      <c r="A47" s="6">
        <v>2026</v>
      </c>
      <c r="B47" s="6" t="s">
        <v>530</v>
      </c>
      <c r="C47" s="6" t="s">
        <v>531</v>
      </c>
      <c r="D47" s="6" t="s">
        <v>2251</v>
      </c>
      <c r="E47" s="6" t="s">
        <v>2252</v>
      </c>
      <c r="F47" s="6" t="s">
        <v>534</v>
      </c>
      <c r="G47" s="6" t="s">
        <v>528</v>
      </c>
      <c r="H47" s="6" t="s">
        <v>526</v>
      </c>
      <c r="I47" s="6">
        <v>0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46">
        <v>45987.477094907401</v>
      </c>
      <c r="X47" s="6" t="s">
        <v>4400</v>
      </c>
      <c r="Y47" s="6" t="s">
        <v>518</v>
      </c>
    </row>
    <row r="48" spans="1:25">
      <c r="A48" s="6">
        <v>2026</v>
      </c>
      <c r="B48" s="6" t="s">
        <v>530</v>
      </c>
      <c r="C48" s="6" t="s">
        <v>531</v>
      </c>
      <c r="D48" s="6" t="s">
        <v>2719</v>
      </c>
      <c r="E48" s="6" t="s">
        <v>2720</v>
      </c>
      <c r="F48" s="6" t="s">
        <v>534</v>
      </c>
      <c r="G48" s="6" t="s">
        <v>528</v>
      </c>
      <c r="H48" s="6" t="s">
        <v>526</v>
      </c>
      <c r="I48" s="6">
        <v>0</v>
      </c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46">
        <v>45987.477094907401</v>
      </c>
      <c r="X48" s="6" t="s">
        <v>4400</v>
      </c>
      <c r="Y48" s="6" t="s">
        <v>518</v>
      </c>
    </row>
    <row r="49" spans="1:25">
      <c r="A49" s="6">
        <v>2026</v>
      </c>
      <c r="B49" s="6" t="s">
        <v>530</v>
      </c>
      <c r="C49" s="6" t="s">
        <v>531</v>
      </c>
      <c r="D49" s="6" t="s">
        <v>2053</v>
      </c>
      <c r="E49" s="6" t="s">
        <v>2054</v>
      </c>
      <c r="F49" s="6" t="s">
        <v>534</v>
      </c>
      <c r="G49" s="6" t="s">
        <v>528</v>
      </c>
      <c r="H49" s="6" t="s">
        <v>526</v>
      </c>
      <c r="I49" s="6">
        <v>4961490.2300000004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46">
        <v>45987.477094907401</v>
      </c>
      <c r="X49" s="6" t="s">
        <v>4400</v>
      </c>
      <c r="Y49" s="6" t="s">
        <v>518</v>
      </c>
    </row>
    <row r="50" spans="1:25">
      <c r="A50" s="6">
        <v>2026</v>
      </c>
      <c r="B50" s="6" t="s">
        <v>530</v>
      </c>
      <c r="C50" s="6" t="s">
        <v>531</v>
      </c>
      <c r="D50" s="6" t="s">
        <v>2761</v>
      </c>
      <c r="E50" s="6" t="s">
        <v>2762</v>
      </c>
      <c r="F50" s="6" t="s">
        <v>534</v>
      </c>
      <c r="G50" s="6" t="s">
        <v>528</v>
      </c>
      <c r="H50" s="6" t="s">
        <v>526</v>
      </c>
      <c r="I50" s="6">
        <v>0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46">
        <v>45987.477094907401</v>
      </c>
      <c r="X50" s="6" t="s">
        <v>4400</v>
      </c>
      <c r="Y50" s="6" t="s">
        <v>518</v>
      </c>
    </row>
    <row r="51" spans="1:25">
      <c r="A51" s="6">
        <v>2026</v>
      </c>
      <c r="B51" s="6" t="s">
        <v>530</v>
      </c>
      <c r="C51" s="6" t="s">
        <v>531</v>
      </c>
      <c r="D51" s="6" t="s">
        <v>1183</v>
      </c>
      <c r="E51" s="6" t="s">
        <v>1184</v>
      </c>
      <c r="F51" s="6" t="s">
        <v>534</v>
      </c>
      <c r="G51" s="6" t="s">
        <v>528</v>
      </c>
      <c r="H51" s="6" t="s">
        <v>526</v>
      </c>
      <c r="I51" s="6">
        <v>0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46">
        <v>45987.477094907401</v>
      </c>
      <c r="X51" s="6" t="s">
        <v>4400</v>
      </c>
      <c r="Y51" s="6" t="s">
        <v>518</v>
      </c>
    </row>
    <row r="52" spans="1:25">
      <c r="A52" s="6">
        <v>2026</v>
      </c>
      <c r="B52" s="6" t="s">
        <v>530</v>
      </c>
      <c r="C52" s="6" t="s">
        <v>531</v>
      </c>
      <c r="D52" s="6" t="s">
        <v>1977</v>
      </c>
      <c r="E52" s="6" t="s">
        <v>1978</v>
      </c>
      <c r="F52" s="6" t="s">
        <v>534</v>
      </c>
      <c r="G52" s="6" t="s">
        <v>528</v>
      </c>
      <c r="H52" s="6" t="s">
        <v>526</v>
      </c>
      <c r="I52" s="6">
        <v>0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46">
        <v>45987.477094907401</v>
      </c>
      <c r="X52" s="6" t="s">
        <v>4400</v>
      </c>
      <c r="Y52" s="6" t="s">
        <v>518</v>
      </c>
    </row>
    <row r="53" spans="1:25">
      <c r="A53" s="6">
        <v>2026</v>
      </c>
      <c r="B53" s="6" t="s">
        <v>530</v>
      </c>
      <c r="C53" s="6" t="s">
        <v>531</v>
      </c>
      <c r="D53" s="6" t="s">
        <v>3407</v>
      </c>
      <c r="E53" s="6" t="s">
        <v>3408</v>
      </c>
      <c r="F53" s="6" t="s">
        <v>534</v>
      </c>
      <c r="G53" s="6" t="s">
        <v>528</v>
      </c>
      <c r="H53" s="6" t="s">
        <v>526</v>
      </c>
      <c r="I53" s="6">
        <v>0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46">
        <v>45987.477094907401</v>
      </c>
      <c r="X53" s="6" t="s">
        <v>4400</v>
      </c>
      <c r="Y53" s="6" t="s">
        <v>518</v>
      </c>
    </row>
    <row r="54" spans="1:25">
      <c r="A54" s="6">
        <v>2026</v>
      </c>
      <c r="B54" s="6" t="s">
        <v>530</v>
      </c>
      <c r="C54" s="6" t="s">
        <v>531</v>
      </c>
      <c r="D54" s="6" t="s">
        <v>1979</v>
      </c>
      <c r="E54" s="6" t="s">
        <v>1980</v>
      </c>
      <c r="F54" s="6" t="s">
        <v>534</v>
      </c>
      <c r="G54" s="6" t="s">
        <v>528</v>
      </c>
      <c r="H54" s="6" t="s">
        <v>526</v>
      </c>
      <c r="I54" s="6">
        <v>15000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46">
        <v>45987.477094907401</v>
      </c>
      <c r="X54" s="6" t="s">
        <v>4400</v>
      </c>
      <c r="Y54" s="6" t="s">
        <v>518</v>
      </c>
    </row>
    <row r="55" spans="1:25">
      <c r="A55" s="6">
        <v>2026</v>
      </c>
      <c r="B55" s="6" t="s">
        <v>530</v>
      </c>
      <c r="C55" s="6" t="s">
        <v>531</v>
      </c>
      <c r="D55" s="6" t="s">
        <v>2497</v>
      </c>
      <c r="E55" s="6" t="s">
        <v>2498</v>
      </c>
      <c r="F55" s="6" t="s">
        <v>534</v>
      </c>
      <c r="G55" s="6" t="s">
        <v>528</v>
      </c>
      <c r="H55" s="6" t="s">
        <v>526</v>
      </c>
      <c r="I55" s="6">
        <v>0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46">
        <v>45987.477094907401</v>
      </c>
      <c r="X55" s="6" t="s">
        <v>4400</v>
      </c>
      <c r="Y55" s="6" t="s">
        <v>518</v>
      </c>
    </row>
    <row r="56" spans="1:25">
      <c r="A56" s="6">
        <v>2026</v>
      </c>
      <c r="B56" s="6" t="s">
        <v>530</v>
      </c>
      <c r="C56" s="6" t="s">
        <v>531</v>
      </c>
      <c r="D56" s="6" t="s">
        <v>3409</v>
      </c>
      <c r="E56" s="6" t="s">
        <v>3410</v>
      </c>
      <c r="F56" s="6" t="s">
        <v>534</v>
      </c>
      <c r="G56" s="6" t="s">
        <v>528</v>
      </c>
      <c r="H56" s="6" t="s">
        <v>526</v>
      </c>
      <c r="I56" s="6">
        <v>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46">
        <v>45987.477094907401</v>
      </c>
      <c r="X56" s="6" t="s">
        <v>4400</v>
      </c>
      <c r="Y56" s="6" t="s">
        <v>518</v>
      </c>
    </row>
    <row r="57" spans="1:25">
      <c r="A57" s="6">
        <v>2026</v>
      </c>
      <c r="B57" s="6" t="s">
        <v>530</v>
      </c>
      <c r="C57" s="6" t="s">
        <v>531</v>
      </c>
      <c r="D57" s="6" t="s">
        <v>1985</v>
      </c>
      <c r="E57" s="6" t="s">
        <v>1986</v>
      </c>
      <c r="F57" s="6" t="s">
        <v>534</v>
      </c>
      <c r="G57" s="6" t="s">
        <v>528</v>
      </c>
      <c r="H57" s="6" t="s">
        <v>526</v>
      </c>
      <c r="I57" s="6">
        <v>775956.96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46">
        <v>45987.477094907401</v>
      </c>
      <c r="X57" s="6" t="s">
        <v>4400</v>
      </c>
      <c r="Y57" s="6" t="s">
        <v>518</v>
      </c>
    </row>
    <row r="58" spans="1:25">
      <c r="A58" s="6">
        <v>2026</v>
      </c>
      <c r="B58" s="6" t="s">
        <v>530</v>
      </c>
      <c r="C58" s="6" t="s">
        <v>531</v>
      </c>
      <c r="D58" s="6" t="s">
        <v>1191</v>
      </c>
      <c r="E58" s="6" t="s">
        <v>1192</v>
      </c>
      <c r="F58" s="6" t="s">
        <v>534</v>
      </c>
      <c r="G58" s="6" t="s">
        <v>528</v>
      </c>
      <c r="H58" s="6" t="s">
        <v>526</v>
      </c>
      <c r="I58" s="6">
        <v>0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46">
        <v>45987.477094907401</v>
      </c>
      <c r="X58" s="6" t="s">
        <v>4400</v>
      </c>
      <c r="Y58" s="6" t="s">
        <v>518</v>
      </c>
    </row>
    <row r="59" spans="1:25">
      <c r="A59" s="6">
        <v>2026</v>
      </c>
      <c r="B59" s="6" t="s">
        <v>530</v>
      </c>
      <c r="C59" s="6" t="s">
        <v>531</v>
      </c>
      <c r="D59" s="6" t="s">
        <v>3411</v>
      </c>
      <c r="E59" s="6" t="s">
        <v>3412</v>
      </c>
      <c r="F59" s="6" t="s">
        <v>534</v>
      </c>
      <c r="G59" s="6" t="s">
        <v>528</v>
      </c>
      <c r="H59" s="6" t="s">
        <v>526</v>
      </c>
      <c r="I59" s="6">
        <v>0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46">
        <v>45987.477094907401</v>
      </c>
      <c r="X59" s="6" t="s">
        <v>4400</v>
      </c>
      <c r="Y59" s="6" t="s">
        <v>518</v>
      </c>
    </row>
    <row r="60" spans="1:25">
      <c r="A60" s="6">
        <v>2026</v>
      </c>
      <c r="B60" s="6" t="s">
        <v>530</v>
      </c>
      <c r="C60" s="6" t="s">
        <v>531</v>
      </c>
      <c r="D60" s="6" t="s">
        <v>4035</v>
      </c>
      <c r="E60" s="6" t="s">
        <v>4036</v>
      </c>
      <c r="F60" s="6" t="s">
        <v>534</v>
      </c>
      <c r="G60" s="6" t="s">
        <v>528</v>
      </c>
      <c r="H60" s="6" t="s">
        <v>526</v>
      </c>
      <c r="I60" s="6">
        <v>0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46">
        <v>45987.477094907401</v>
      </c>
      <c r="X60" s="6" t="s">
        <v>4400</v>
      </c>
      <c r="Y60" s="6" t="s">
        <v>518</v>
      </c>
    </row>
    <row r="61" spans="1:25">
      <c r="A61" s="6">
        <v>2026</v>
      </c>
      <c r="B61" s="6" t="s">
        <v>530</v>
      </c>
      <c r="C61" s="6" t="s">
        <v>531</v>
      </c>
      <c r="D61" s="6" t="s">
        <v>1989</v>
      </c>
      <c r="E61" s="6" t="s">
        <v>1990</v>
      </c>
      <c r="F61" s="6" t="s">
        <v>534</v>
      </c>
      <c r="G61" s="6" t="s">
        <v>528</v>
      </c>
      <c r="H61" s="6" t="s">
        <v>526</v>
      </c>
      <c r="I61" s="6">
        <v>3000736.77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46">
        <v>45987.477094907401</v>
      </c>
      <c r="X61" s="6" t="s">
        <v>4400</v>
      </c>
      <c r="Y61" s="6" t="s">
        <v>518</v>
      </c>
    </row>
    <row r="62" spans="1:25">
      <c r="A62" s="6">
        <v>2026</v>
      </c>
      <c r="B62" s="6" t="s">
        <v>530</v>
      </c>
      <c r="C62" s="6" t="s">
        <v>531</v>
      </c>
      <c r="D62" s="6" t="s">
        <v>2941</v>
      </c>
      <c r="E62" s="6" t="s">
        <v>2942</v>
      </c>
      <c r="F62" s="6" t="s">
        <v>534</v>
      </c>
      <c r="G62" s="6" t="s">
        <v>528</v>
      </c>
      <c r="H62" s="6" t="s">
        <v>526</v>
      </c>
      <c r="I62" s="6">
        <v>276330.28000000003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46">
        <v>45987.477094907401</v>
      </c>
      <c r="X62" s="6" t="s">
        <v>4400</v>
      </c>
      <c r="Y62" s="6" t="s">
        <v>518</v>
      </c>
    </row>
    <row r="63" spans="1:25">
      <c r="A63" s="6">
        <v>2026</v>
      </c>
      <c r="B63" s="6" t="s">
        <v>530</v>
      </c>
      <c r="C63" s="6" t="s">
        <v>531</v>
      </c>
      <c r="D63" s="6" t="s">
        <v>1199</v>
      </c>
      <c r="E63" s="6" t="s">
        <v>1200</v>
      </c>
      <c r="F63" s="6" t="s">
        <v>534</v>
      </c>
      <c r="G63" s="6" t="s">
        <v>528</v>
      </c>
      <c r="H63" s="6" t="s">
        <v>526</v>
      </c>
      <c r="I63" s="6">
        <v>59697.62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46">
        <v>45987.477094907401</v>
      </c>
      <c r="X63" s="6" t="s">
        <v>4400</v>
      </c>
      <c r="Y63" s="6" t="s">
        <v>518</v>
      </c>
    </row>
    <row r="64" spans="1:25">
      <c r="A64" s="6">
        <v>2026</v>
      </c>
      <c r="B64" s="6" t="s">
        <v>530</v>
      </c>
      <c r="C64" s="6" t="s">
        <v>531</v>
      </c>
      <c r="D64" s="6" t="s">
        <v>1993</v>
      </c>
      <c r="E64" s="6" t="s">
        <v>1994</v>
      </c>
      <c r="F64" s="6" t="s">
        <v>534</v>
      </c>
      <c r="G64" s="6" t="s">
        <v>528</v>
      </c>
      <c r="H64" s="6" t="s">
        <v>526</v>
      </c>
      <c r="I64" s="6">
        <v>2900000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46">
        <v>45987.477094907401</v>
      </c>
      <c r="X64" s="6" t="s">
        <v>4400</v>
      </c>
      <c r="Y64" s="6" t="s">
        <v>518</v>
      </c>
    </row>
    <row r="65" spans="1:25">
      <c r="A65" s="6">
        <v>2026</v>
      </c>
      <c r="B65" s="6" t="s">
        <v>530</v>
      </c>
      <c r="C65" s="6" t="s">
        <v>531</v>
      </c>
      <c r="D65" s="6" t="s">
        <v>1203</v>
      </c>
      <c r="E65" s="6" t="s">
        <v>1204</v>
      </c>
      <c r="F65" s="6" t="s">
        <v>534</v>
      </c>
      <c r="G65" s="6" t="s">
        <v>528</v>
      </c>
      <c r="H65" s="6" t="s">
        <v>526</v>
      </c>
      <c r="I65" s="6">
        <v>0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46">
        <v>45987.477094907401</v>
      </c>
      <c r="X65" s="6" t="s">
        <v>4400</v>
      </c>
      <c r="Y65" s="6" t="s">
        <v>518</v>
      </c>
    </row>
    <row r="66" spans="1:25">
      <c r="A66" s="6">
        <v>2026</v>
      </c>
      <c r="B66" s="6" t="s">
        <v>530</v>
      </c>
      <c r="C66" s="6" t="s">
        <v>531</v>
      </c>
      <c r="D66" s="6" t="s">
        <v>1995</v>
      </c>
      <c r="E66" s="6" t="s">
        <v>1996</v>
      </c>
      <c r="F66" s="6" t="s">
        <v>534</v>
      </c>
      <c r="G66" s="6" t="s">
        <v>528</v>
      </c>
      <c r="H66" s="6" t="s">
        <v>526</v>
      </c>
      <c r="I66" s="6">
        <v>0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46">
        <v>45987.477094907401</v>
      </c>
      <c r="X66" s="6" t="s">
        <v>4400</v>
      </c>
      <c r="Y66" s="6" t="s">
        <v>518</v>
      </c>
    </row>
    <row r="67" spans="1:25">
      <c r="A67" s="6">
        <v>2026</v>
      </c>
      <c r="B67" s="6" t="s">
        <v>530</v>
      </c>
      <c r="C67" s="6" t="s">
        <v>531</v>
      </c>
      <c r="D67" s="6" t="s">
        <v>1301</v>
      </c>
      <c r="E67" s="6" t="s">
        <v>1302</v>
      </c>
      <c r="F67" s="6" t="s">
        <v>534</v>
      </c>
      <c r="G67" s="6" t="s">
        <v>528</v>
      </c>
      <c r="H67" s="6" t="s">
        <v>526</v>
      </c>
      <c r="I67" s="6">
        <v>0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46">
        <v>45987.477094907401</v>
      </c>
      <c r="X67" s="6" t="s">
        <v>4400</v>
      </c>
      <c r="Y67" s="6" t="s">
        <v>518</v>
      </c>
    </row>
    <row r="68" spans="1:25">
      <c r="A68" s="6">
        <v>2026</v>
      </c>
      <c r="B68" s="6" t="s">
        <v>530</v>
      </c>
      <c r="C68" s="6" t="s">
        <v>531</v>
      </c>
      <c r="D68" s="6" t="s">
        <v>1305</v>
      </c>
      <c r="E68" s="6" t="s">
        <v>1306</v>
      </c>
      <c r="F68" s="6" t="s">
        <v>534</v>
      </c>
      <c r="G68" s="6" t="s">
        <v>528</v>
      </c>
      <c r="H68" s="6" t="s">
        <v>526</v>
      </c>
      <c r="I68" s="6">
        <v>0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46">
        <v>45987.477094907401</v>
      </c>
      <c r="X68" s="6" t="s">
        <v>4400</v>
      </c>
      <c r="Y68" s="6" t="s">
        <v>518</v>
      </c>
    </row>
    <row r="69" spans="1:25">
      <c r="A69" s="6">
        <v>2026</v>
      </c>
      <c r="B69" s="6" t="s">
        <v>530</v>
      </c>
      <c r="C69" s="6" t="s">
        <v>531</v>
      </c>
      <c r="D69" s="6" t="s">
        <v>2091</v>
      </c>
      <c r="E69" s="6" t="s">
        <v>2092</v>
      </c>
      <c r="F69" s="6" t="s">
        <v>534</v>
      </c>
      <c r="G69" s="6" t="s">
        <v>528</v>
      </c>
      <c r="H69" s="6" t="s">
        <v>526</v>
      </c>
      <c r="I69" s="6">
        <v>0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46">
        <v>45987.477094907401</v>
      </c>
      <c r="X69" s="6" t="s">
        <v>4400</v>
      </c>
      <c r="Y69" s="6" t="s">
        <v>518</v>
      </c>
    </row>
    <row r="70" spans="1:25">
      <c r="A70" s="6">
        <v>2026</v>
      </c>
      <c r="B70" s="6" t="s">
        <v>530</v>
      </c>
      <c r="C70" s="6" t="s">
        <v>531</v>
      </c>
      <c r="D70" s="6" t="s">
        <v>2093</v>
      </c>
      <c r="E70" s="6" t="s">
        <v>2094</v>
      </c>
      <c r="F70" s="6" t="s">
        <v>534</v>
      </c>
      <c r="G70" s="6" t="s">
        <v>528</v>
      </c>
      <c r="H70" s="6" t="s">
        <v>526</v>
      </c>
      <c r="I70" s="6">
        <v>55480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46">
        <v>45987.477094907401</v>
      </c>
      <c r="X70" s="6" t="s">
        <v>4400</v>
      </c>
      <c r="Y70" s="6" t="s">
        <v>518</v>
      </c>
    </row>
    <row r="71" spans="1:25">
      <c r="A71" s="6">
        <v>2026</v>
      </c>
      <c r="B71" s="6" t="s">
        <v>530</v>
      </c>
      <c r="C71" s="6" t="s">
        <v>531</v>
      </c>
      <c r="D71" s="6" t="s">
        <v>1307</v>
      </c>
      <c r="E71" s="6" t="s">
        <v>1308</v>
      </c>
      <c r="F71" s="6" t="s">
        <v>534</v>
      </c>
      <c r="G71" s="6" t="s">
        <v>528</v>
      </c>
      <c r="H71" s="6" t="s">
        <v>526</v>
      </c>
      <c r="I71" s="6">
        <v>4038.2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46">
        <v>45987.477094907401</v>
      </c>
      <c r="X71" s="6" t="s">
        <v>4400</v>
      </c>
      <c r="Y71" s="6" t="s">
        <v>518</v>
      </c>
    </row>
    <row r="72" spans="1:25">
      <c r="A72" s="6">
        <v>2026</v>
      </c>
      <c r="B72" s="6" t="s">
        <v>530</v>
      </c>
      <c r="C72" s="6" t="s">
        <v>531</v>
      </c>
      <c r="D72" s="6" t="s">
        <v>2097</v>
      </c>
      <c r="E72" s="6" t="s">
        <v>2098</v>
      </c>
      <c r="F72" s="6" t="s">
        <v>534</v>
      </c>
      <c r="G72" s="6" t="s">
        <v>528</v>
      </c>
      <c r="H72" s="6" t="s">
        <v>526</v>
      </c>
      <c r="I72" s="6">
        <v>20196487.170000002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46">
        <v>45987.477094907401</v>
      </c>
      <c r="X72" s="6" t="s">
        <v>4400</v>
      </c>
      <c r="Y72" s="6" t="s">
        <v>518</v>
      </c>
    </row>
    <row r="73" spans="1:25">
      <c r="A73" s="6">
        <v>2026</v>
      </c>
      <c r="B73" s="6" t="s">
        <v>530</v>
      </c>
      <c r="C73" s="6" t="s">
        <v>531</v>
      </c>
      <c r="D73" s="6" t="s">
        <v>2969</v>
      </c>
      <c r="E73" s="6" t="s">
        <v>2970</v>
      </c>
      <c r="F73" s="6" t="s">
        <v>534</v>
      </c>
      <c r="G73" s="6" t="s">
        <v>528</v>
      </c>
      <c r="H73" s="6" t="s">
        <v>526</v>
      </c>
      <c r="I73" s="6">
        <v>3070000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46">
        <v>45987.477094907401</v>
      </c>
      <c r="X73" s="6" t="s">
        <v>4400</v>
      </c>
      <c r="Y73" s="6" t="s">
        <v>518</v>
      </c>
    </row>
    <row r="74" spans="1:25">
      <c r="A74" s="6">
        <v>2026</v>
      </c>
      <c r="B74" s="6" t="s">
        <v>530</v>
      </c>
      <c r="C74" s="6" t="s">
        <v>531</v>
      </c>
      <c r="D74" s="6" t="s">
        <v>1309</v>
      </c>
      <c r="E74" s="6" t="s">
        <v>1310</v>
      </c>
      <c r="F74" s="6" t="s">
        <v>534</v>
      </c>
      <c r="G74" s="6" t="s">
        <v>528</v>
      </c>
      <c r="H74" s="6" t="s">
        <v>526</v>
      </c>
      <c r="I74" s="6">
        <v>0</v>
      </c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46">
        <v>45987.477094907401</v>
      </c>
      <c r="X74" s="6" t="s">
        <v>4400</v>
      </c>
      <c r="Y74" s="6" t="s">
        <v>518</v>
      </c>
    </row>
    <row r="75" spans="1:25">
      <c r="A75" s="6">
        <v>2026</v>
      </c>
      <c r="B75" s="6" t="s">
        <v>530</v>
      </c>
      <c r="C75" s="6" t="s">
        <v>531</v>
      </c>
      <c r="D75" s="6" t="s">
        <v>1311</v>
      </c>
      <c r="E75" s="6" t="s">
        <v>1312</v>
      </c>
      <c r="F75" s="6" t="s">
        <v>534</v>
      </c>
      <c r="G75" s="6" t="s">
        <v>528</v>
      </c>
      <c r="H75" s="6" t="s">
        <v>526</v>
      </c>
      <c r="I75" s="6">
        <v>257435.53</v>
      </c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46">
        <v>45987.477094907401</v>
      </c>
      <c r="X75" s="6" t="s">
        <v>4400</v>
      </c>
      <c r="Y75" s="6" t="s">
        <v>518</v>
      </c>
    </row>
    <row r="76" spans="1:25">
      <c r="A76" s="6">
        <v>2026</v>
      </c>
      <c r="B76" s="6" t="s">
        <v>530</v>
      </c>
      <c r="C76" s="6" t="s">
        <v>531</v>
      </c>
      <c r="D76" s="6" t="s">
        <v>1313</v>
      </c>
      <c r="E76" s="6" t="s">
        <v>1314</v>
      </c>
      <c r="F76" s="6" t="s">
        <v>534</v>
      </c>
      <c r="G76" s="6" t="s">
        <v>528</v>
      </c>
      <c r="H76" s="6" t="s">
        <v>526</v>
      </c>
      <c r="I76" s="6">
        <v>1550000</v>
      </c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46">
        <v>45987.477094907401</v>
      </c>
      <c r="X76" s="6" t="s">
        <v>4400</v>
      </c>
      <c r="Y76" s="6" t="s">
        <v>518</v>
      </c>
    </row>
    <row r="77" spans="1:25">
      <c r="A77" s="6">
        <v>2026</v>
      </c>
      <c r="B77" s="6" t="s">
        <v>530</v>
      </c>
      <c r="C77" s="6" t="s">
        <v>531</v>
      </c>
      <c r="D77" s="6" t="s">
        <v>1315</v>
      </c>
      <c r="E77" s="6" t="s">
        <v>1316</v>
      </c>
      <c r="F77" s="6" t="s">
        <v>534</v>
      </c>
      <c r="G77" s="6" t="s">
        <v>528</v>
      </c>
      <c r="H77" s="6" t="s">
        <v>526</v>
      </c>
      <c r="I77" s="6">
        <v>3682000</v>
      </c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46">
        <v>45987.477094907401</v>
      </c>
      <c r="X77" s="6" t="s">
        <v>4400</v>
      </c>
      <c r="Y77" s="6" t="s">
        <v>518</v>
      </c>
    </row>
    <row r="78" spans="1:25">
      <c r="A78" s="6">
        <v>2026</v>
      </c>
      <c r="B78" s="6" t="s">
        <v>530</v>
      </c>
      <c r="C78" s="6" t="s">
        <v>531</v>
      </c>
      <c r="D78" s="6" t="s">
        <v>2103</v>
      </c>
      <c r="E78" s="6" t="s">
        <v>2104</v>
      </c>
      <c r="F78" s="6" t="s">
        <v>534</v>
      </c>
      <c r="G78" s="6" t="s">
        <v>528</v>
      </c>
      <c r="H78" s="6" t="s">
        <v>526</v>
      </c>
      <c r="I78" s="6">
        <v>1825348.19</v>
      </c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46">
        <v>45987.477094907401</v>
      </c>
      <c r="X78" s="6" t="s">
        <v>4400</v>
      </c>
      <c r="Y78" s="6" t="s">
        <v>518</v>
      </c>
    </row>
    <row r="79" spans="1:25">
      <c r="A79" s="6">
        <v>2026</v>
      </c>
      <c r="B79" s="6" t="s">
        <v>530</v>
      </c>
      <c r="C79" s="6" t="s">
        <v>531</v>
      </c>
      <c r="D79" s="6" t="s">
        <v>4181</v>
      </c>
      <c r="E79" s="6" t="s">
        <v>4182</v>
      </c>
      <c r="F79" s="6" t="s">
        <v>534</v>
      </c>
      <c r="G79" s="6" t="s">
        <v>528</v>
      </c>
      <c r="H79" s="6" t="s">
        <v>526</v>
      </c>
      <c r="I79" s="6">
        <v>819836.74</v>
      </c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46">
        <v>45987.477094907401</v>
      </c>
      <c r="X79" s="6" t="s">
        <v>4400</v>
      </c>
      <c r="Y79" s="6" t="s">
        <v>518</v>
      </c>
    </row>
    <row r="80" spans="1:25">
      <c r="A80" s="6">
        <v>2026</v>
      </c>
      <c r="B80" s="6" t="s">
        <v>530</v>
      </c>
      <c r="C80" s="6" t="s">
        <v>531</v>
      </c>
      <c r="D80" s="6" t="s">
        <v>2951</v>
      </c>
      <c r="E80" s="6" t="s">
        <v>2952</v>
      </c>
      <c r="F80" s="6" t="s">
        <v>534</v>
      </c>
      <c r="G80" s="6" t="s">
        <v>528</v>
      </c>
      <c r="H80" s="6" t="s">
        <v>526</v>
      </c>
      <c r="I80" s="6">
        <v>535248.82999999996</v>
      </c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46">
        <v>45987.477094907401</v>
      </c>
      <c r="X80" s="6" t="s">
        <v>4400</v>
      </c>
      <c r="Y80" s="6" t="s">
        <v>518</v>
      </c>
    </row>
    <row r="81" spans="1:25">
      <c r="A81" s="6">
        <v>2026</v>
      </c>
      <c r="B81" s="6" t="s">
        <v>530</v>
      </c>
      <c r="C81" s="6" t="s">
        <v>531</v>
      </c>
      <c r="D81" s="6" t="s">
        <v>2033</v>
      </c>
      <c r="E81" s="6" t="s">
        <v>2034</v>
      </c>
      <c r="F81" s="6" t="s">
        <v>534</v>
      </c>
      <c r="G81" s="6" t="s">
        <v>528</v>
      </c>
      <c r="H81" s="6" t="s">
        <v>526</v>
      </c>
      <c r="I81" s="6">
        <v>162567.39000000001</v>
      </c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46">
        <v>45987.477094907401</v>
      </c>
      <c r="X81" s="6" t="s">
        <v>4400</v>
      </c>
      <c r="Y81" s="6" t="s">
        <v>518</v>
      </c>
    </row>
    <row r="82" spans="1:25">
      <c r="A82" s="6">
        <v>2026</v>
      </c>
      <c r="B82" s="6" t="s">
        <v>530</v>
      </c>
      <c r="C82" s="6" t="s">
        <v>531</v>
      </c>
      <c r="D82" s="6" t="s">
        <v>1247</v>
      </c>
      <c r="E82" s="6" t="s">
        <v>1248</v>
      </c>
      <c r="F82" s="6" t="s">
        <v>534</v>
      </c>
      <c r="G82" s="6" t="s">
        <v>528</v>
      </c>
      <c r="H82" s="6" t="s">
        <v>526</v>
      </c>
      <c r="I82" s="6">
        <v>227937259.41999999</v>
      </c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46">
        <v>45987.477094907401</v>
      </c>
      <c r="X82" s="6" t="s">
        <v>4400</v>
      </c>
      <c r="Y82" s="6" t="s">
        <v>518</v>
      </c>
    </row>
    <row r="83" spans="1:25">
      <c r="A83" s="6">
        <v>2026</v>
      </c>
      <c r="B83" s="6" t="s">
        <v>530</v>
      </c>
      <c r="C83" s="6" t="s">
        <v>531</v>
      </c>
      <c r="D83" s="6" t="s">
        <v>1249</v>
      </c>
      <c r="E83" s="6" t="s">
        <v>1250</v>
      </c>
      <c r="F83" s="6" t="s">
        <v>534</v>
      </c>
      <c r="G83" s="6" t="s">
        <v>528</v>
      </c>
      <c r="H83" s="6" t="s">
        <v>526</v>
      </c>
      <c r="I83" s="6">
        <v>24217671.460000001</v>
      </c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46">
        <v>45987.477094907401</v>
      </c>
      <c r="X83" s="6" t="s">
        <v>4400</v>
      </c>
      <c r="Y83" s="6" t="s">
        <v>518</v>
      </c>
    </row>
    <row r="84" spans="1:25">
      <c r="A84" s="6">
        <v>2026</v>
      </c>
      <c r="B84" s="6" t="s">
        <v>530</v>
      </c>
      <c r="C84" s="6" t="s">
        <v>531</v>
      </c>
      <c r="D84" s="6" t="s">
        <v>2773</v>
      </c>
      <c r="E84" s="6" t="s">
        <v>2774</v>
      </c>
      <c r="F84" s="6" t="s">
        <v>534</v>
      </c>
      <c r="G84" s="6" t="s">
        <v>528</v>
      </c>
      <c r="H84" s="6" t="s">
        <v>526</v>
      </c>
      <c r="I84" s="6">
        <v>0</v>
      </c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46">
        <v>45987.477094907401</v>
      </c>
      <c r="X84" s="6" t="s">
        <v>4400</v>
      </c>
      <c r="Y84" s="6" t="s">
        <v>518</v>
      </c>
    </row>
    <row r="85" spans="1:25">
      <c r="A85" s="6">
        <v>2026</v>
      </c>
      <c r="B85" s="6" t="s">
        <v>530</v>
      </c>
      <c r="C85" s="6" t="s">
        <v>531</v>
      </c>
      <c r="D85" s="6" t="s">
        <v>3801</v>
      </c>
      <c r="E85" s="6" t="s">
        <v>3802</v>
      </c>
      <c r="F85" s="6" t="s">
        <v>534</v>
      </c>
      <c r="G85" s="6" t="s">
        <v>528</v>
      </c>
      <c r="H85" s="6" t="s">
        <v>526</v>
      </c>
      <c r="I85" s="6">
        <v>6000</v>
      </c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46">
        <v>45987.477094907401</v>
      </c>
      <c r="X85" s="6" t="s">
        <v>4400</v>
      </c>
      <c r="Y85" s="6" t="s">
        <v>518</v>
      </c>
    </row>
    <row r="86" spans="1:25">
      <c r="A86" s="6">
        <v>2026</v>
      </c>
      <c r="B86" s="6" t="s">
        <v>530</v>
      </c>
      <c r="C86" s="6" t="s">
        <v>531</v>
      </c>
      <c r="D86" s="6" t="s">
        <v>2041</v>
      </c>
      <c r="E86" s="6" t="s">
        <v>2042</v>
      </c>
      <c r="F86" s="6" t="s">
        <v>534</v>
      </c>
      <c r="G86" s="6" t="s">
        <v>528</v>
      </c>
      <c r="H86" s="6" t="s">
        <v>526</v>
      </c>
      <c r="I86" s="6">
        <v>0</v>
      </c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46">
        <v>45987.477094907401</v>
      </c>
      <c r="X86" s="6" t="s">
        <v>4400</v>
      </c>
      <c r="Y86" s="6" t="s">
        <v>518</v>
      </c>
    </row>
    <row r="87" spans="1:25">
      <c r="A87" s="6">
        <v>2026</v>
      </c>
      <c r="B87" s="6" t="s">
        <v>530</v>
      </c>
      <c r="C87" s="6" t="s">
        <v>531</v>
      </c>
      <c r="D87" s="6" t="s">
        <v>3803</v>
      </c>
      <c r="E87" s="6" t="s">
        <v>3804</v>
      </c>
      <c r="F87" s="6" t="s">
        <v>534</v>
      </c>
      <c r="G87" s="6" t="s">
        <v>528</v>
      </c>
      <c r="H87" s="6" t="s">
        <v>526</v>
      </c>
      <c r="I87" s="6">
        <v>0</v>
      </c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46">
        <v>45987.477094907401</v>
      </c>
      <c r="X87" s="6" t="s">
        <v>4400</v>
      </c>
      <c r="Y87" s="6" t="s">
        <v>518</v>
      </c>
    </row>
    <row r="88" spans="1:25">
      <c r="A88" s="6">
        <v>2026</v>
      </c>
      <c r="B88" s="6" t="s">
        <v>530</v>
      </c>
      <c r="C88" s="6" t="s">
        <v>531</v>
      </c>
      <c r="D88" s="6" t="s">
        <v>2043</v>
      </c>
      <c r="E88" s="6" t="s">
        <v>2044</v>
      </c>
      <c r="F88" s="6" t="s">
        <v>534</v>
      </c>
      <c r="G88" s="6" t="s">
        <v>528</v>
      </c>
      <c r="H88" s="6" t="s">
        <v>526</v>
      </c>
      <c r="I88" s="6">
        <v>82344571.590000004</v>
      </c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46">
        <v>45987.477094907401</v>
      </c>
      <c r="X88" s="6" t="s">
        <v>4400</v>
      </c>
      <c r="Y88" s="6" t="s">
        <v>518</v>
      </c>
    </row>
    <row r="89" spans="1:25">
      <c r="A89" s="6">
        <v>2026</v>
      </c>
      <c r="B89" s="6" t="s">
        <v>530</v>
      </c>
      <c r="C89" s="6" t="s">
        <v>531</v>
      </c>
      <c r="D89" s="6" t="s">
        <v>1257</v>
      </c>
      <c r="E89" s="6" t="s">
        <v>1258</v>
      </c>
      <c r="F89" s="6" t="s">
        <v>534</v>
      </c>
      <c r="G89" s="6" t="s">
        <v>528</v>
      </c>
      <c r="H89" s="6" t="s">
        <v>526</v>
      </c>
      <c r="I89" s="6">
        <v>496624.62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46">
        <v>45987.477094907401</v>
      </c>
      <c r="X89" s="6" t="s">
        <v>4400</v>
      </c>
      <c r="Y89" s="6" t="s">
        <v>518</v>
      </c>
    </row>
    <row r="90" spans="1:25">
      <c r="A90" s="6">
        <v>2026</v>
      </c>
      <c r="B90" s="6" t="s">
        <v>530</v>
      </c>
      <c r="C90" s="6" t="s">
        <v>531</v>
      </c>
      <c r="D90" s="6" t="s">
        <v>2507</v>
      </c>
      <c r="E90" s="6" t="s">
        <v>2508</v>
      </c>
      <c r="F90" s="6" t="s">
        <v>534</v>
      </c>
      <c r="G90" s="6" t="s">
        <v>528</v>
      </c>
      <c r="H90" s="6" t="s">
        <v>526</v>
      </c>
      <c r="I90" s="6">
        <v>0</v>
      </c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46">
        <v>45987.477094907401</v>
      </c>
      <c r="X90" s="6" t="s">
        <v>4400</v>
      </c>
      <c r="Y90" s="6" t="s">
        <v>518</v>
      </c>
    </row>
    <row r="91" spans="1:25">
      <c r="A91" s="6">
        <v>2026</v>
      </c>
      <c r="B91" s="6" t="s">
        <v>530</v>
      </c>
      <c r="C91" s="6" t="s">
        <v>531</v>
      </c>
      <c r="D91" s="6" t="s">
        <v>2049</v>
      </c>
      <c r="E91" s="6" t="s">
        <v>2050</v>
      </c>
      <c r="F91" s="6" t="s">
        <v>534</v>
      </c>
      <c r="G91" s="6" t="s">
        <v>528</v>
      </c>
      <c r="H91" s="6" t="s">
        <v>526</v>
      </c>
      <c r="I91" s="6">
        <v>110000</v>
      </c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46">
        <v>45987.477094907401</v>
      </c>
      <c r="X91" s="6" t="s">
        <v>4400</v>
      </c>
      <c r="Y91" s="6" t="s">
        <v>518</v>
      </c>
    </row>
    <row r="92" spans="1:25">
      <c r="A92" s="6">
        <v>2026</v>
      </c>
      <c r="B92" s="6" t="s">
        <v>530</v>
      </c>
      <c r="C92" s="6" t="s">
        <v>531</v>
      </c>
      <c r="D92" s="6" t="s">
        <v>1205</v>
      </c>
      <c r="E92" s="6" t="s">
        <v>1206</v>
      </c>
      <c r="F92" s="6" t="s">
        <v>534</v>
      </c>
      <c r="G92" s="6" t="s">
        <v>528</v>
      </c>
      <c r="H92" s="6" t="s">
        <v>526</v>
      </c>
      <c r="I92" s="6">
        <v>3716558.79</v>
      </c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46">
        <v>45987.477094907401</v>
      </c>
      <c r="X92" s="6" t="s">
        <v>4400</v>
      </c>
      <c r="Y92" s="6" t="s">
        <v>518</v>
      </c>
    </row>
    <row r="93" spans="1:25">
      <c r="A93" s="6">
        <v>2026</v>
      </c>
      <c r="B93" s="6" t="s">
        <v>530</v>
      </c>
      <c r="C93" s="6" t="s">
        <v>531</v>
      </c>
      <c r="D93" s="6" t="s">
        <v>1207</v>
      </c>
      <c r="E93" s="6" t="s">
        <v>1208</v>
      </c>
      <c r="F93" s="6" t="s">
        <v>534</v>
      </c>
      <c r="G93" s="6" t="s">
        <v>528</v>
      </c>
      <c r="H93" s="6" t="s">
        <v>526</v>
      </c>
      <c r="I93" s="6">
        <v>0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46">
        <v>45987.477094907401</v>
      </c>
      <c r="X93" s="6" t="s">
        <v>4400</v>
      </c>
      <c r="Y93" s="6" t="s">
        <v>518</v>
      </c>
    </row>
    <row r="94" spans="1:25">
      <c r="A94" s="6">
        <v>2026</v>
      </c>
      <c r="B94" s="6" t="s">
        <v>530</v>
      </c>
      <c r="C94" s="6" t="s">
        <v>531</v>
      </c>
      <c r="D94" s="6" t="s">
        <v>2001</v>
      </c>
      <c r="E94" s="6" t="s">
        <v>2002</v>
      </c>
      <c r="F94" s="6" t="s">
        <v>534</v>
      </c>
      <c r="G94" s="6" t="s">
        <v>528</v>
      </c>
      <c r="H94" s="6" t="s">
        <v>526</v>
      </c>
      <c r="I94" s="6">
        <v>0</v>
      </c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46">
        <v>45987.477094907401</v>
      </c>
      <c r="X94" s="6" t="s">
        <v>4400</v>
      </c>
      <c r="Y94" s="6" t="s">
        <v>518</v>
      </c>
    </row>
    <row r="95" spans="1:25">
      <c r="A95" s="6">
        <v>2026</v>
      </c>
      <c r="B95" s="6" t="s">
        <v>530</v>
      </c>
      <c r="C95" s="6" t="s">
        <v>531</v>
      </c>
      <c r="D95" s="6" t="s">
        <v>3633</v>
      </c>
      <c r="E95" s="6" t="s">
        <v>3634</v>
      </c>
      <c r="F95" s="6" t="s">
        <v>534</v>
      </c>
      <c r="G95" s="6" t="s">
        <v>528</v>
      </c>
      <c r="H95" s="6" t="s">
        <v>526</v>
      </c>
      <c r="I95" s="6">
        <v>0</v>
      </c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46">
        <v>45987.477094907401</v>
      </c>
      <c r="X95" s="6" t="s">
        <v>4400</v>
      </c>
      <c r="Y95" s="6" t="s">
        <v>518</v>
      </c>
    </row>
    <row r="96" spans="1:25">
      <c r="A96" s="6">
        <v>2026</v>
      </c>
      <c r="B96" s="6" t="s">
        <v>530</v>
      </c>
      <c r="C96" s="6" t="s">
        <v>531</v>
      </c>
      <c r="D96" s="6" t="s">
        <v>1217</v>
      </c>
      <c r="E96" s="6" t="s">
        <v>1218</v>
      </c>
      <c r="F96" s="6" t="s">
        <v>534</v>
      </c>
      <c r="G96" s="6" t="s">
        <v>528</v>
      </c>
      <c r="H96" s="6" t="s">
        <v>526</v>
      </c>
      <c r="I96" s="6">
        <v>500000</v>
      </c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46">
        <v>45987.477094907401</v>
      </c>
      <c r="X96" s="6" t="s">
        <v>4400</v>
      </c>
      <c r="Y96" s="6" t="s">
        <v>518</v>
      </c>
    </row>
    <row r="97" spans="1:25">
      <c r="A97" s="6">
        <v>2026</v>
      </c>
      <c r="B97" s="6" t="s">
        <v>530</v>
      </c>
      <c r="C97" s="6" t="s">
        <v>531</v>
      </c>
      <c r="D97" s="6" t="s">
        <v>2005</v>
      </c>
      <c r="E97" s="6" t="s">
        <v>2006</v>
      </c>
      <c r="F97" s="6" t="s">
        <v>534</v>
      </c>
      <c r="G97" s="6" t="s">
        <v>528</v>
      </c>
      <c r="H97" s="6" t="s">
        <v>526</v>
      </c>
      <c r="I97" s="6">
        <v>100000</v>
      </c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46">
        <v>45987.477094907401</v>
      </c>
      <c r="X97" s="6" t="s">
        <v>4400</v>
      </c>
      <c r="Y97" s="6" t="s">
        <v>518</v>
      </c>
    </row>
    <row r="98" spans="1:25">
      <c r="A98" s="6">
        <v>2026</v>
      </c>
      <c r="B98" s="6" t="s">
        <v>530</v>
      </c>
      <c r="C98" s="6" t="s">
        <v>531</v>
      </c>
      <c r="D98" s="6" t="s">
        <v>3791</v>
      </c>
      <c r="E98" s="6" t="s">
        <v>3792</v>
      </c>
      <c r="F98" s="6" t="s">
        <v>534</v>
      </c>
      <c r="G98" s="6" t="s">
        <v>528</v>
      </c>
      <c r="H98" s="6" t="s">
        <v>526</v>
      </c>
      <c r="I98" s="6">
        <v>0</v>
      </c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46">
        <v>45987.477094907401</v>
      </c>
      <c r="X98" s="6" t="s">
        <v>4400</v>
      </c>
      <c r="Y98" s="6" t="s">
        <v>518</v>
      </c>
    </row>
    <row r="99" spans="1:25">
      <c r="A99" s="6">
        <v>2026</v>
      </c>
      <c r="B99" s="6" t="s">
        <v>530</v>
      </c>
      <c r="C99" s="6" t="s">
        <v>531</v>
      </c>
      <c r="D99" s="6" t="s">
        <v>2009</v>
      </c>
      <c r="E99" s="6" t="s">
        <v>2010</v>
      </c>
      <c r="F99" s="6" t="s">
        <v>534</v>
      </c>
      <c r="G99" s="6" t="s">
        <v>528</v>
      </c>
      <c r="H99" s="6" t="s">
        <v>526</v>
      </c>
      <c r="I99" s="6">
        <v>59765</v>
      </c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46">
        <v>45987.477094907401</v>
      </c>
      <c r="X99" s="6" t="s">
        <v>4400</v>
      </c>
      <c r="Y99" s="6" t="s">
        <v>518</v>
      </c>
    </row>
    <row r="100" spans="1:25">
      <c r="A100" s="6">
        <v>2026</v>
      </c>
      <c r="B100" s="6" t="s">
        <v>530</v>
      </c>
      <c r="C100" s="6" t="s">
        <v>531</v>
      </c>
      <c r="D100" s="6" t="s">
        <v>1219</v>
      </c>
      <c r="E100" s="6" t="s">
        <v>1220</v>
      </c>
      <c r="F100" s="6" t="s">
        <v>534</v>
      </c>
      <c r="G100" s="6" t="s">
        <v>528</v>
      </c>
      <c r="H100" s="6" t="s">
        <v>526</v>
      </c>
      <c r="I100" s="6">
        <v>75728.63</v>
      </c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46">
        <v>45987.477094907401</v>
      </c>
      <c r="X100" s="6" t="s">
        <v>4400</v>
      </c>
      <c r="Y100" s="6" t="s">
        <v>518</v>
      </c>
    </row>
    <row r="101" spans="1:25">
      <c r="A101" s="6">
        <v>2026</v>
      </c>
      <c r="B101" s="6" t="s">
        <v>530</v>
      </c>
      <c r="C101" s="6" t="s">
        <v>531</v>
      </c>
      <c r="D101" s="6" t="s">
        <v>1227</v>
      </c>
      <c r="E101" s="6" t="s">
        <v>1228</v>
      </c>
      <c r="F101" s="6" t="s">
        <v>534</v>
      </c>
      <c r="G101" s="6" t="s">
        <v>528</v>
      </c>
      <c r="H101" s="6" t="s">
        <v>526</v>
      </c>
      <c r="I101" s="6">
        <v>0</v>
      </c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46">
        <v>45987.477094907401</v>
      </c>
      <c r="X101" s="6" t="s">
        <v>4400</v>
      </c>
      <c r="Y101" s="6" t="s">
        <v>518</v>
      </c>
    </row>
    <row r="102" spans="1:25">
      <c r="A102" s="6">
        <v>2026</v>
      </c>
      <c r="B102" s="6" t="s">
        <v>530</v>
      </c>
      <c r="C102" s="6" t="s">
        <v>531</v>
      </c>
      <c r="D102" s="6" t="s">
        <v>4045</v>
      </c>
      <c r="E102" s="6" t="s">
        <v>4046</v>
      </c>
      <c r="F102" s="6" t="s">
        <v>534</v>
      </c>
      <c r="G102" s="6" t="s">
        <v>528</v>
      </c>
      <c r="H102" s="6" t="s">
        <v>526</v>
      </c>
      <c r="I102" s="6">
        <v>574862.71</v>
      </c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46">
        <v>45987.477094907401</v>
      </c>
      <c r="X102" s="6" t="s">
        <v>4400</v>
      </c>
      <c r="Y102" s="6" t="s">
        <v>518</v>
      </c>
    </row>
    <row r="103" spans="1:25">
      <c r="A103" s="6">
        <v>2026</v>
      </c>
      <c r="B103" s="6" t="s">
        <v>530</v>
      </c>
      <c r="C103" s="6" t="s">
        <v>531</v>
      </c>
      <c r="D103" s="6" t="s">
        <v>2961</v>
      </c>
      <c r="E103" s="6" t="s">
        <v>2962</v>
      </c>
      <c r="F103" s="6" t="s">
        <v>534</v>
      </c>
      <c r="G103" s="6" t="s">
        <v>528</v>
      </c>
      <c r="H103" s="6" t="s">
        <v>526</v>
      </c>
      <c r="I103" s="6">
        <v>47432155.57</v>
      </c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46">
        <v>45987.477094907401</v>
      </c>
      <c r="X103" s="6" t="s">
        <v>4400</v>
      </c>
      <c r="Y103" s="6" t="s">
        <v>518</v>
      </c>
    </row>
    <row r="104" spans="1:25">
      <c r="A104" s="6">
        <v>2026</v>
      </c>
      <c r="B104" s="6" t="s">
        <v>530</v>
      </c>
      <c r="C104" s="6" t="s">
        <v>531</v>
      </c>
      <c r="D104" s="6" t="s">
        <v>1285</v>
      </c>
      <c r="E104" s="6" t="s">
        <v>1286</v>
      </c>
      <c r="F104" s="6" t="s">
        <v>534</v>
      </c>
      <c r="G104" s="6" t="s">
        <v>528</v>
      </c>
      <c r="H104" s="6" t="s">
        <v>526</v>
      </c>
      <c r="I104" s="6">
        <v>3777000</v>
      </c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46">
        <v>45987.477094907401</v>
      </c>
      <c r="X104" s="6" t="s">
        <v>4400</v>
      </c>
      <c r="Y104" s="6" t="s">
        <v>518</v>
      </c>
    </row>
    <row r="105" spans="1:25">
      <c r="A105" s="6">
        <v>2026</v>
      </c>
      <c r="B105" s="6" t="s">
        <v>530</v>
      </c>
      <c r="C105" s="6" t="s">
        <v>531</v>
      </c>
      <c r="D105" s="6" t="s">
        <v>2073</v>
      </c>
      <c r="E105" s="6" t="s">
        <v>2074</v>
      </c>
      <c r="F105" s="6" t="s">
        <v>534</v>
      </c>
      <c r="G105" s="6" t="s">
        <v>528</v>
      </c>
      <c r="H105" s="6" t="s">
        <v>526</v>
      </c>
      <c r="I105" s="6">
        <v>7664966.1600000001</v>
      </c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46">
        <v>45987.477094907401</v>
      </c>
      <c r="X105" s="6" t="s">
        <v>4400</v>
      </c>
      <c r="Y105" s="6" t="s">
        <v>518</v>
      </c>
    </row>
    <row r="106" spans="1:25">
      <c r="A106" s="6">
        <v>2026</v>
      </c>
      <c r="B106" s="6" t="s">
        <v>530</v>
      </c>
      <c r="C106" s="6" t="s">
        <v>531</v>
      </c>
      <c r="D106" s="6" t="s">
        <v>2077</v>
      </c>
      <c r="E106" s="6" t="s">
        <v>2078</v>
      </c>
      <c r="F106" s="6" t="s">
        <v>534</v>
      </c>
      <c r="G106" s="6" t="s">
        <v>528</v>
      </c>
      <c r="H106" s="6" t="s">
        <v>526</v>
      </c>
      <c r="I106" s="6">
        <v>3378023.72</v>
      </c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46">
        <v>45987.477094907401</v>
      </c>
      <c r="X106" s="6" t="s">
        <v>4400</v>
      </c>
      <c r="Y106" s="6" t="s">
        <v>518</v>
      </c>
    </row>
    <row r="107" spans="1:25">
      <c r="A107" s="6">
        <v>2026</v>
      </c>
      <c r="B107" s="6" t="s">
        <v>530</v>
      </c>
      <c r="C107" s="6" t="s">
        <v>531</v>
      </c>
      <c r="D107" s="6" t="s">
        <v>1291</v>
      </c>
      <c r="E107" s="6" t="s">
        <v>1292</v>
      </c>
      <c r="F107" s="6" t="s">
        <v>534</v>
      </c>
      <c r="G107" s="6" t="s">
        <v>528</v>
      </c>
      <c r="H107" s="6" t="s">
        <v>526</v>
      </c>
      <c r="I107" s="6">
        <v>5420270.4699999997</v>
      </c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46">
        <v>45987.477094907401</v>
      </c>
      <c r="X107" s="6" t="s">
        <v>4400</v>
      </c>
      <c r="Y107" s="6" t="s">
        <v>518</v>
      </c>
    </row>
    <row r="108" spans="1:25">
      <c r="A108" s="6">
        <v>2026</v>
      </c>
      <c r="B108" s="6" t="s">
        <v>530</v>
      </c>
      <c r="C108" s="6" t="s">
        <v>531</v>
      </c>
      <c r="D108" s="6" t="s">
        <v>2081</v>
      </c>
      <c r="E108" s="6" t="s">
        <v>2082</v>
      </c>
      <c r="F108" s="6" t="s">
        <v>534</v>
      </c>
      <c r="G108" s="6" t="s">
        <v>528</v>
      </c>
      <c r="H108" s="6" t="s">
        <v>526</v>
      </c>
      <c r="I108" s="6">
        <v>5896983.8600000003</v>
      </c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46">
        <v>45987.477094907401</v>
      </c>
      <c r="X108" s="6" t="s">
        <v>4400</v>
      </c>
      <c r="Y108" s="6" t="s">
        <v>518</v>
      </c>
    </row>
    <row r="109" spans="1:25">
      <c r="A109" s="6">
        <v>2026</v>
      </c>
      <c r="B109" s="6" t="s">
        <v>530</v>
      </c>
      <c r="C109" s="6" t="s">
        <v>531</v>
      </c>
      <c r="D109" s="6" t="s">
        <v>2083</v>
      </c>
      <c r="E109" s="6" t="s">
        <v>2084</v>
      </c>
      <c r="F109" s="6" t="s">
        <v>534</v>
      </c>
      <c r="G109" s="6" t="s">
        <v>528</v>
      </c>
      <c r="H109" s="6" t="s">
        <v>526</v>
      </c>
      <c r="I109" s="6">
        <v>15000</v>
      </c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46">
        <v>45987.477094907401</v>
      </c>
      <c r="X109" s="6" t="s">
        <v>4400</v>
      </c>
      <c r="Y109" s="6" t="s">
        <v>518</v>
      </c>
    </row>
    <row r="110" spans="1:25">
      <c r="A110" s="6">
        <v>2026</v>
      </c>
      <c r="B110" s="6" t="s">
        <v>530</v>
      </c>
      <c r="C110" s="6" t="s">
        <v>531</v>
      </c>
      <c r="D110" s="6" t="s">
        <v>4207</v>
      </c>
      <c r="E110" s="6" t="s">
        <v>4208</v>
      </c>
      <c r="F110" s="6" t="s">
        <v>534</v>
      </c>
      <c r="G110" s="6" t="s">
        <v>528</v>
      </c>
      <c r="H110" s="6" t="s">
        <v>526</v>
      </c>
      <c r="I110" s="6">
        <v>165000</v>
      </c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46">
        <v>45987.477094907401</v>
      </c>
      <c r="X110" s="6" t="s">
        <v>4400</v>
      </c>
      <c r="Y110" s="6" t="s">
        <v>518</v>
      </c>
    </row>
    <row r="111" spans="1:25">
      <c r="A111" s="6">
        <v>2026</v>
      </c>
      <c r="B111" s="6" t="s">
        <v>530</v>
      </c>
      <c r="C111" s="6" t="s">
        <v>531</v>
      </c>
      <c r="D111" s="6" t="s">
        <v>751</v>
      </c>
      <c r="E111" s="6" t="s">
        <v>752</v>
      </c>
      <c r="F111" s="6" t="s">
        <v>534</v>
      </c>
      <c r="G111" s="6" t="s">
        <v>528</v>
      </c>
      <c r="H111" s="6" t="s">
        <v>526</v>
      </c>
      <c r="I111" s="6">
        <v>0</v>
      </c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46">
        <v>45987.477094907401</v>
      </c>
      <c r="X111" s="6" t="s">
        <v>4400</v>
      </c>
      <c r="Y111" s="6" t="s">
        <v>518</v>
      </c>
    </row>
    <row r="112" spans="1:25">
      <c r="A112" s="6">
        <v>2026</v>
      </c>
      <c r="B112" s="6" t="s">
        <v>530</v>
      </c>
      <c r="C112" s="6" t="s">
        <v>531</v>
      </c>
      <c r="D112" s="6" t="s">
        <v>3063</v>
      </c>
      <c r="E112" s="6" t="s">
        <v>3064</v>
      </c>
      <c r="F112" s="6" t="s">
        <v>534</v>
      </c>
      <c r="G112" s="6" t="s">
        <v>528</v>
      </c>
      <c r="H112" s="6" t="s">
        <v>526</v>
      </c>
      <c r="I112" s="6">
        <v>533721.17000000004</v>
      </c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46">
        <v>45987.477094907401</v>
      </c>
      <c r="X112" s="6" t="s">
        <v>4400</v>
      </c>
      <c r="Y112" s="6" t="s">
        <v>518</v>
      </c>
    </row>
    <row r="113" spans="1:25">
      <c r="A113" s="6">
        <v>2026</v>
      </c>
      <c r="B113" s="6" t="s">
        <v>530</v>
      </c>
      <c r="C113" s="6" t="s">
        <v>531</v>
      </c>
      <c r="D113" s="6" t="s">
        <v>3485</v>
      </c>
      <c r="E113" s="6" t="s">
        <v>3486</v>
      </c>
      <c r="F113" s="6" t="s">
        <v>534</v>
      </c>
      <c r="G113" s="6" t="s">
        <v>528</v>
      </c>
      <c r="H113" s="6" t="s">
        <v>526</v>
      </c>
      <c r="I113" s="6">
        <v>6129583.0499999998</v>
      </c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46">
        <v>45987.477094907401</v>
      </c>
      <c r="X113" s="6" t="s">
        <v>4400</v>
      </c>
      <c r="Y113" s="6" t="s">
        <v>518</v>
      </c>
    </row>
    <row r="114" spans="1:25">
      <c r="A114" s="6">
        <v>2026</v>
      </c>
      <c r="B114" s="6" t="s">
        <v>530</v>
      </c>
      <c r="C114" s="6" t="s">
        <v>531</v>
      </c>
      <c r="D114" s="6" t="s">
        <v>1667</v>
      </c>
      <c r="E114" s="6" t="s">
        <v>1668</v>
      </c>
      <c r="F114" s="6" t="s">
        <v>534</v>
      </c>
      <c r="G114" s="6" t="s">
        <v>528</v>
      </c>
      <c r="H114" s="6" t="s">
        <v>526</v>
      </c>
      <c r="I114" s="6">
        <v>0</v>
      </c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46">
        <v>45987.477094907401</v>
      </c>
      <c r="X114" s="6" t="s">
        <v>4400</v>
      </c>
      <c r="Y114" s="6" t="s">
        <v>518</v>
      </c>
    </row>
    <row r="115" spans="1:25">
      <c r="A115" s="6">
        <v>2026</v>
      </c>
      <c r="B115" s="6" t="s">
        <v>530</v>
      </c>
      <c r="C115" s="6" t="s">
        <v>531</v>
      </c>
      <c r="D115" s="6" t="s">
        <v>2567</v>
      </c>
      <c r="E115" s="6" t="s">
        <v>2568</v>
      </c>
      <c r="F115" s="6" t="s">
        <v>534</v>
      </c>
      <c r="G115" s="6" t="s">
        <v>528</v>
      </c>
      <c r="H115" s="6" t="s">
        <v>526</v>
      </c>
      <c r="I115" s="6">
        <v>0</v>
      </c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46">
        <v>45987.477094907401</v>
      </c>
      <c r="X115" s="6" t="s">
        <v>4400</v>
      </c>
      <c r="Y115" s="6" t="s">
        <v>518</v>
      </c>
    </row>
    <row r="116" spans="1:25">
      <c r="A116" s="6">
        <v>2026</v>
      </c>
      <c r="B116" s="6" t="s">
        <v>530</v>
      </c>
      <c r="C116" s="6" t="s">
        <v>531</v>
      </c>
      <c r="D116" s="6" t="s">
        <v>723</v>
      </c>
      <c r="E116" s="6" t="s">
        <v>724</v>
      </c>
      <c r="F116" s="6" t="s">
        <v>534</v>
      </c>
      <c r="G116" s="6" t="s">
        <v>528</v>
      </c>
      <c r="H116" s="6" t="s">
        <v>526</v>
      </c>
      <c r="I116" s="6">
        <v>0</v>
      </c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46">
        <v>45987.477094907401</v>
      </c>
      <c r="X116" s="6" t="s">
        <v>4400</v>
      </c>
      <c r="Y116" s="6" t="s">
        <v>518</v>
      </c>
    </row>
    <row r="117" spans="1:25">
      <c r="A117" s="6">
        <v>2026</v>
      </c>
      <c r="B117" s="6" t="s">
        <v>530</v>
      </c>
      <c r="C117" s="6" t="s">
        <v>531</v>
      </c>
      <c r="D117" s="6" t="s">
        <v>4279</v>
      </c>
      <c r="E117" s="6" t="s">
        <v>4280</v>
      </c>
      <c r="F117" s="6" t="s">
        <v>534</v>
      </c>
      <c r="G117" s="6" t="s">
        <v>528</v>
      </c>
      <c r="H117" s="6" t="s">
        <v>526</v>
      </c>
      <c r="I117" s="6">
        <v>0</v>
      </c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46">
        <v>45987.477094907401</v>
      </c>
      <c r="X117" s="6" t="s">
        <v>4400</v>
      </c>
      <c r="Y117" s="6" t="s">
        <v>518</v>
      </c>
    </row>
    <row r="118" spans="1:25">
      <c r="A118" s="6">
        <v>2026</v>
      </c>
      <c r="B118" s="6" t="s">
        <v>530</v>
      </c>
      <c r="C118" s="6" t="s">
        <v>531</v>
      </c>
      <c r="D118" s="6" t="s">
        <v>1735</v>
      </c>
      <c r="E118" s="6" t="s">
        <v>1736</v>
      </c>
      <c r="F118" s="6" t="s">
        <v>534</v>
      </c>
      <c r="G118" s="6" t="s">
        <v>528</v>
      </c>
      <c r="H118" s="6" t="s">
        <v>526</v>
      </c>
      <c r="I118" s="6">
        <v>0</v>
      </c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46">
        <v>45987.477094907401</v>
      </c>
      <c r="X118" s="6" t="s">
        <v>4400</v>
      </c>
      <c r="Y118" s="6" t="s">
        <v>518</v>
      </c>
    </row>
    <row r="119" spans="1:25">
      <c r="A119" s="6">
        <v>2026</v>
      </c>
      <c r="B119" s="6" t="s">
        <v>530</v>
      </c>
      <c r="C119" s="6" t="s">
        <v>531</v>
      </c>
      <c r="D119" s="6" t="s">
        <v>3321</v>
      </c>
      <c r="E119" s="6" t="s">
        <v>3322</v>
      </c>
      <c r="F119" s="6" t="s">
        <v>534</v>
      </c>
      <c r="G119" s="6" t="s">
        <v>528</v>
      </c>
      <c r="H119" s="6" t="s">
        <v>526</v>
      </c>
      <c r="I119" s="6">
        <v>0</v>
      </c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46">
        <v>45987.477094907401</v>
      </c>
      <c r="X119" s="6" t="s">
        <v>4400</v>
      </c>
      <c r="Y119" s="6" t="s">
        <v>518</v>
      </c>
    </row>
    <row r="120" spans="1:25">
      <c r="A120" s="6">
        <v>2026</v>
      </c>
      <c r="B120" s="6" t="s">
        <v>530</v>
      </c>
      <c r="C120" s="6" t="s">
        <v>531</v>
      </c>
      <c r="D120" s="6" t="s">
        <v>1581</v>
      </c>
      <c r="E120" s="6" t="s">
        <v>1582</v>
      </c>
      <c r="F120" s="6" t="s">
        <v>534</v>
      </c>
      <c r="G120" s="6" t="s">
        <v>528</v>
      </c>
      <c r="H120" s="6" t="s">
        <v>526</v>
      </c>
      <c r="I120" s="6">
        <v>0</v>
      </c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46">
        <v>45987.477094907401</v>
      </c>
      <c r="X120" s="6" t="s">
        <v>4400</v>
      </c>
      <c r="Y120" s="6" t="s">
        <v>518</v>
      </c>
    </row>
    <row r="121" spans="1:25">
      <c r="A121" s="6">
        <v>2026</v>
      </c>
      <c r="B121" s="6" t="s">
        <v>530</v>
      </c>
      <c r="C121" s="6" t="s">
        <v>531</v>
      </c>
      <c r="D121" s="6" t="s">
        <v>1443</v>
      </c>
      <c r="E121" s="6" t="s">
        <v>1444</v>
      </c>
      <c r="F121" s="6" t="s">
        <v>534</v>
      </c>
      <c r="G121" s="6" t="s">
        <v>528</v>
      </c>
      <c r="H121" s="6" t="s">
        <v>526</v>
      </c>
      <c r="I121" s="6">
        <v>0</v>
      </c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46">
        <v>45987.477094907401</v>
      </c>
      <c r="X121" s="6" t="s">
        <v>4400</v>
      </c>
      <c r="Y121" s="6" t="s">
        <v>518</v>
      </c>
    </row>
    <row r="122" spans="1:25">
      <c r="A122" s="6">
        <v>2026</v>
      </c>
      <c r="B122" s="6" t="s">
        <v>530</v>
      </c>
      <c r="C122" s="6" t="s">
        <v>531</v>
      </c>
      <c r="D122" s="6" t="s">
        <v>4083</v>
      </c>
      <c r="E122" s="6" t="s">
        <v>4084</v>
      </c>
      <c r="F122" s="6" t="s">
        <v>534</v>
      </c>
      <c r="G122" s="6" t="s">
        <v>528</v>
      </c>
      <c r="H122" s="6" t="s">
        <v>526</v>
      </c>
      <c r="I122" s="6">
        <v>420000</v>
      </c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46">
        <v>45987.477094907401</v>
      </c>
      <c r="X122" s="6" t="s">
        <v>4400</v>
      </c>
      <c r="Y122" s="6" t="s">
        <v>518</v>
      </c>
    </row>
    <row r="123" spans="1:25">
      <c r="A123" s="6">
        <v>2026</v>
      </c>
      <c r="B123" s="6" t="s">
        <v>530</v>
      </c>
      <c r="C123" s="6" t="s">
        <v>531</v>
      </c>
      <c r="D123" s="6" t="s">
        <v>2061</v>
      </c>
      <c r="E123" s="6" t="s">
        <v>2062</v>
      </c>
      <c r="F123" s="6" t="s">
        <v>534</v>
      </c>
      <c r="G123" s="6" t="s">
        <v>528</v>
      </c>
      <c r="H123" s="6" t="s">
        <v>526</v>
      </c>
      <c r="I123" s="6">
        <v>0</v>
      </c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46">
        <v>45987.477094907401</v>
      </c>
      <c r="X123" s="6" t="s">
        <v>4400</v>
      </c>
      <c r="Y123" s="6" t="s">
        <v>518</v>
      </c>
    </row>
    <row r="124" spans="1:25">
      <c r="A124" s="6">
        <v>2026</v>
      </c>
      <c r="B124" s="6" t="s">
        <v>530</v>
      </c>
      <c r="C124" s="6" t="s">
        <v>531</v>
      </c>
      <c r="D124" s="6" t="s">
        <v>2509</v>
      </c>
      <c r="E124" s="6" t="s">
        <v>2510</v>
      </c>
      <c r="F124" s="6" t="s">
        <v>534</v>
      </c>
      <c r="G124" s="6" t="s">
        <v>528</v>
      </c>
      <c r="H124" s="6" t="s">
        <v>526</v>
      </c>
      <c r="I124" s="6">
        <v>0</v>
      </c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46">
        <v>45987.477094907401</v>
      </c>
      <c r="X124" s="6" t="s">
        <v>4400</v>
      </c>
      <c r="Y124" s="6" t="s">
        <v>518</v>
      </c>
    </row>
    <row r="125" spans="1:25">
      <c r="A125" s="6">
        <v>2026</v>
      </c>
      <c r="B125" s="6" t="s">
        <v>530</v>
      </c>
      <c r="C125" s="6" t="s">
        <v>531</v>
      </c>
      <c r="D125" s="6" t="s">
        <v>2133</v>
      </c>
      <c r="E125" s="6" t="s">
        <v>2134</v>
      </c>
      <c r="F125" s="6" t="s">
        <v>534</v>
      </c>
      <c r="G125" s="6" t="s">
        <v>528</v>
      </c>
      <c r="H125" s="6" t="s">
        <v>526</v>
      </c>
      <c r="I125" s="6">
        <v>8055380.7000000002</v>
      </c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46">
        <v>45987.477094907401</v>
      </c>
      <c r="X125" s="6" t="s">
        <v>4400</v>
      </c>
      <c r="Y125" s="6" t="s">
        <v>518</v>
      </c>
    </row>
    <row r="126" spans="1:25">
      <c r="A126" s="6">
        <v>2026</v>
      </c>
      <c r="B126" s="6" t="s">
        <v>530</v>
      </c>
      <c r="C126" s="6" t="s">
        <v>531</v>
      </c>
      <c r="D126" s="6" t="s">
        <v>2069</v>
      </c>
      <c r="E126" s="6" t="s">
        <v>2070</v>
      </c>
      <c r="F126" s="6" t="s">
        <v>534</v>
      </c>
      <c r="G126" s="6" t="s">
        <v>528</v>
      </c>
      <c r="H126" s="6" t="s">
        <v>526</v>
      </c>
      <c r="I126" s="6">
        <v>325000</v>
      </c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46">
        <v>45987.477094907401</v>
      </c>
      <c r="X126" s="6" t="s">
        <v>4400</v>
      </c>
      <c r="Y126" s="6" t="s">
        <v>518</v>
      </c>
    </row>
    <row r="127" spans="1:25">
      <c r="A127" s="6">
        <v>2026</v>
      </c>
      <c r="B127" s="6" t="s">
        <v>530</v>
      </c>
      <c r="C127" s="6" t="s">
        <v>531</v>
      </c>
      <c r="D127" s="6" t="s">
        <v>1281</v>
      </c>
      <c r="E127" s="6" t="s">
        <v>1282</v>
      </c>
      <c r="F127" s="6" t="s">
        <v>534</v>
      </c>
      <c r="G127" s="6" t="s">
        <v>528</v>
      </c>
      <c r="H127" s="6" t="s">
        <v>526</v>
      </c>
      <c r="I127" s="6">
        <v>7779380.7000000002</v>
      </c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46">
        <v>45987.477094907401</v>
      </c>
      <c r="X127" s="6" t="s">
        <v>4400</v>
      </c>
      <c r="Y127" s="6" t="s">
        <v>518</v>
      </c>
    </row>
    <row r="128" spans="1:25">
      <c r="A128" s="6">
        <v>2026</v>
      </c>
      <c r="B128" s="6" t="s">
        <v>530</v>
      </c>
      <c r="C128" s="6" t="s">
        <v>531</v>
      </c>
      <c r="D128" s="6" t="s">
        <v>2067</v>
      </c>
      <c r="E128" s="6" t="s">
        <v>2068</v>
      </c>
      <c r="F128" s="6" t="s">
        <v>534</v>
      </c>
      <c r="G128" s="6" t="s">
        <v>528</v>
      </c>
      <c r="H128" s="6" t="s">
        <v>526</v>
      </c>
      <c r="I128" s="6">
        <v>766816</v>
      </c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46">
        <v>45987.477094907401</v>
      </c>
      <c r="X128" s="6" t="s">
        <v>4400</v>
      </c>
      <c r="Y128" s="6" t="s">
        <v>518</v>
      </c>
    </row>
    <row r="129" spans="1:25">
      <c r="A129" s="6">
        <v>2026</v>
      </c>
      <c r="B129" s="6" t="s">
        <v>530</v>
      </c>
      <c r="C129" s="6" t="s">
        <v>531</v>
      </c>
      <c r="D129" s="6" t="s">
        <v>2943</v>
      </c>
      <c r="E129" s="6" t="s">
        <v>2944</v>
      </c>
      <c r="F129" s="6" t="s">
        <v>534</v>
      </c>
      <c r="G129" s="6" t="s">
        <v>528</v>
      </c>
      <c r="H129" s="6" t="s">
        <v>526</v>
      </c>
      <c r="I129" s="6">
        <v>3979382.44</v>
      </c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46">
        <v>45987.477094907401</v>
      </c>
      <c r="X129" s="6" t="s">
        <v>4400</v>
      </c>
      <c r="Y129" s="6" t="s">
        <v>518</v>
      </c>
    </row>
    <row r="130" spans="1:25">
      <c r="A130" s="6">
        <v>2026</v>
      </c>
      <c r="B130" s="6" t="s">
        <v>530</v>
      </c>
      <c r="C130" s="6" t="s">
        <v>531</v>
      </c>
      <c r="D130" s="6" t="s">
        <v>957</v>
      </c>
      <c r="E130" s="6" t="s">
        <v>958</v>
      </c>
      <c r="F130" s="6" t="s">
        <v>534</v>
      </c>
      <c r="G130" s="6" t="s">
        <v>528</v>
      </c>
      <c r="H130" s="6" t="s">
        <v>526</v>
      </c>
      <c r="I130" s="6">
        <v>0</v>
      </c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46">
        <v>45987.477094907401</v>
      </c>
      <c r="X130" s="6" t="s">
        <v>4400</v>
      </c>
      <c r="Y130" s="6" t="s">
        <v>518</v>
      </c>
    </row>
    <row r="131" spans="1:25">
      <c r="A131" s="6">
        <v>2026</v>
      </c>
      <c r="B131" s="6" t="s">
        <v>530</v>
      </c>
      <c r="C131" s="6" t="s">
        <v>531</v>
      </c>
      <c r="D131" s="6" t="s">
        <v>4007</v>
      </c>
      <c r="E131" s="6" t="s">
        <v>4008</v>
      </c>
      <c r="F131" s="6" t="s">
        <v>534</v>
      </c>
      <c r="G131" s="6" t="s">
        <v>528</v>
      </c>
      <c r="H131" s="6" t="s">
        <v>526</v>
      </c>
      <c r="I131" s="6">
        <v>0</v>
      </c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46">
        <v>45987.477094907401</v>
      </c>
      <c r="X131" s="6" t="s">
        <v>4400</v>
      </c>
      <c r="Y131" s="6" t="s">
        <v>518</v>
      </c>
    </row>
    <row r="132" spans="1:25">
      <c r="A132" s="6">
        <v>2026</v>
      </c>
      <c r="B132" s="6" t="s">
        <v>530</v>
      </c>
      <c r="C132" s="6" t="s">
        <v>531</v>
      </c>
      <c r="D132" s="6" t="s">
        <v>3093</v>
      </c>
      <c r="E132" s="6" t="s">
        <v>3094</v>
      </c>
      <c r="F132" s="6" t="s">
        <v>534</v>
      </c>
      <c r="G132" s="6" t="s">
        <v>528</v>
      </c>
      <c r="H132" s="6" t="s">
        <v>526</v>
      </c>
      <c r="I132" s="6">
        <v>0</v>
      </c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46">
        <v>45987.477094907401</v>
      </c>
      <c r="X132" s="6" t="s">
        <v>4400</v>
      </c>
      <c r="Y132" s="6" t="s">
        <v>518</v>
      </c>
    </row>
    <row r="133" spans="1:25">
      <c r="A133" s="6">
        <v>2026</v>
      </c>
      <c r="B133" s="6" t="s">
        <v>530</v>
      </c>
      <c r="C133" s="6" t="s">
        <v>531</v>
      </c>
      <c r="D133" s="6" t="s">
        <v>2403</v>
      </c>
      <c r="E133" s="6" t="s">
        <v>2404</v>
      </c>
      <c r="F133" s="6" t="s">
        <v>534</v>
      </c>
      <c r="G133" s="6" t="s">
        <v>528</v>
      </c>
      <c r="H133" s="6" t="s">
        <v>526</v>
      </c>
      <c r="I133" s="6">
        <v>0</v>
      </c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46">
        <v>45987.477094907401</v>
      </c>
      <c r="X133" s="6" t="s">
        <v>4400</v>
      </c>
      <c r="Y133" s="6" t="s">
        <v>518</v>
      </c>
    </row>
    <row r="134" spans="1:25">
      <c r="A134" s="6">
        <v>2026</v>
      </c>
      <c r="B134" s="6" t="s">
        <v>530</v>
      </c>
      <c r="C134" s="6" t="s">
        <v>531</v>
      </c>
      <c r="D134" s="6" t="s">
        <v>2227</v>
      </c>
      <c r="E134" s="6" t="s">
        <v>2228</v>
      </c>
      <c r="F134" s="6" t="s">
        <v>534</v>
      </c>
      <c r="G134" s="6" t="s">
        <v>528</v>
      </c>
      <c r="H134" s="6" t="s">
        <v>526</v>
      </c>
      <c r="I134" s="6">
        <v>0</v>
      </c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46">
        <v>45987.477094907401</v>
      </c>
      <c r="X134" s="6" t="s">
        <v>4400</v>
      </c>
      <c r="Y134" s="6" t="s">
        <v>518</v>
      </c>
    </row>
    <row r="135" spans="1:25">
      <c r="A135" s="6">
        <v>2026</v>
      </c>
      <c r="B135" s="6" t="s">
        <v>530</v>
      </c>
      <c r="C135" s="6" t="s">
        <v>531</v>
      </c>
      <c r="D135" s="6" t="s">
        <v>4017</v>
      </c>
      <c r="E135" s="6" t="s">
        <v>4018</v>
      </c>
      <c r="F135" s="6" t="s">
        <v>534</v>
      </c>
      <c r="G135" s="6" t="s">
        <v>528</v>
      </c>
      <c r="H135" s="6" t="s">
        <v>526</v>
      </c>
      <c r="I135" s="6">
        <v>0</v>
      </c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46">
        <v>45987.477094907401</v>
      </c>
      <c r="X135" s="6" t="s">
        <v>4400</v>
      </c>
      <c r="Y135" s="6" t="s">
        <v>518</v>
      </c>
    </row>
    <row r="136" spans="1:25">
      <c r="A136" s="6">
        <v>2026</v>
      </c>
      <c r="B136" s="6" t="s">
        <v>530</v>
      </c>
      <c r="C136" s="6" t="s">
        <v>531</v>
      </c>
      <c r="D136" s="6" t="s">
        <v>2275</v>
      </c>
      <c r="E136" s="6" t="s">
        <v>2276</v>
      </c>
      <c r="F136" s="6" t="s">
        <v>534</v>
      </c>
      <c r="G136" s="6" t="s">
        <v>528</v>
      </c>
      <c r="H136" s="6" t="s">
        <v>526</v>
      </c>
      <c r="I136" s="6">
        <v>55480</v>
      </c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46">
        <v>45987.477094907401</v>
      </c>
      <c r="X136" s="6" t="s">
        <v>4400</v>
      </c>
      <c r="Y136" s="6" t="s">
        <v>518</v>
      </c>
    </row>
    <row r="137" spans="1:25">
      <c r="A137" s="6">
        <v>2026</v>
      </c>
      <c r="B137" s="6" t="s">
        <v>530</v>
      </c>
      <c r="C137" s="6" t="s">
        <v>531</v>
      </c>
      <c r="D137" s="6" t="s">
        <v>1553</v>
      </c>
      <c r="E137" s="6" t="s">
        <v>1554</v>
      </c>
      <c r="F137" s="6" t="s">
        <v>534</v>
      </c>
      <c r="G137" s="6" t="s">
        <v>528</v>
      </c>
      <c r="H137" s="6" t="s">
        <v>526</v>
      </c>
      <c r="I137" s="6">
        <v>2128.5500000000002</v>
      </c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46">
        <v>45987.477094907401</v>
      </c>
      <c r="X137" s="6" t="s">
        <v>4400</v>
      </c>
      <c r="Y137" s="6" t="s">
        <v>518</v>
      </c>
    </row>
    <row r="138" spans="1:25">
      <c r="A138" s="6">
        <v>2026</v>
      </c>
      <c r="B138" s="6" t="s">
        <v>530</v>
      </c>
      <c r="C138" s="6" t="s">
        <v>531</v>
      </c>
      <c r="D138" s="6" t="s">
        <v>731</v>
      </c>
      <c r="E138" s="6" t="s">
        <v>732</v>
      </c>
      <c r="F138" s="6" t="s">
        <v>534</v>
      </c>
      <c r="G138" s="6" t="s">
        <v>528</v>
      </c>
      <c r="H138" s="6" t="s">
        <v>526</v>
      </c>
      <c r="I138" s="6">
        <v>0</v>
      </c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46">
        <v>45987.477094907401</v>
      </c>
      <c r="X138" s="6" t="s">
        <v>4400</v>
      </c>
      <c r="Y138" s="6" t="s">
        <v>518</v>
      </c>
    </row>
    <row r="139" spans="1:25">
      <c r="A139" s="6">
        <v>2026</v>
      </c>
      <c r="B139" s="6" t="s">
        <v>530</v>
      </c>
      <c r="C139" s="6" t="s">
        <v>531</v>
      </c>
      <c r="D139" s="6" t="s">
        <v>4289</v>
      </c>
      <c r="E139" s="6" t="s">
        <v>4290</v>
      </c>
      <c r="F139" s="6" t="s">
        <v>534</v>
      </c>
      <c r="G139" s="6" t="s">
        <v>528</v>
      </c>
      <c r="H139" s="6" t="s">
        <v>526</v>
      </c>
      <c r="I139" s="6">
        <v>0</v>
      </c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46">
        <v>45987.477094907401</v>
      </c>
      <c r="X139" s="6" t="s">
        <v>4400</v>
      </c>
      <c r="Y139" s="6" t="s">
        <v>518</v>
      </c>
    </row>
    <row r="140" spans="1:25">
      <c r="A140" s="6">
        <v>2026</v>
      </c>
      <c r="B140" s="6" t="s">
        <v>530</v>
      </c>
      <c r="C140" s="6" t="s">
        <v>531</v>
      </c>
      <c r="D140" s="6" t="s">
        <v>4113</v>
      </c>
      <c r="E140" s="6" t="s">
        <v>4114</v>
      </c>
      <c r="F140" s="6" t="s">
        <v>534</v>
      </c>
      <c r="G140" s="6" t="s">
        <v>528</v>
      </c>
      <c r="H140" s="6" t="s">
        <v>526</v>
      </c>
      <c r="I140" s="6">
        <v>0</v>
      </c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46">
        <v>45987.477094907401</v>
      </c>
      <c r="X140" s="6" t="s">
        <v>4400</v>
      </c>
      <c r="Y140" s="6" t="s">
        <v>518</v>
      </c>
    </row>
    <row r="141" spans="1:25">
      <c r="A141" s="6">
        <v>2026</v>
      </c>
      <c r="B141" s="6" t="s">
        <v>530</v>
      </c>
      <c r="C141" s="6" t="s">
        <v>531</v>
      </c>
      <c r="D141" s="6" t="s">
        <v>1915</v>
      </c>
      <c r="E141" s="6" t="s">
        <v>1916</v>
      </c>
      <c r="F141" s="6" t="s">
        <v>534</v>
      </c>
      <c r="G141" s="6" t="s">
        <v>528</v>
      </c>
      <c r="H141" s="6" t="s">
        <v>526</v>
      </c>
      <c r="I141" s="6">
        <v>0</v>
      </c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46">
        <v>45987.477094907401</v>
      </c>
      <c r="X141" s="6" t="s">
        <v>4400</v>
      </c>
      <c r="Y141" s="6" t="s">
        <v>518</v>
      </c>
    </row>
    <row r="142" spans="1:25">
      <c r="A142" s="6">
        <v>2026</v>
      </c>
      <c r="B142" s="6" t="s">
        <v>530</v>
      </c>
      <c r="C142" s="6" t="s">
        <v>531</v>
      </c>
      <c r="D142" s="6" t="s">
        <v>3349</v>
      </c>
      <c r="E142" s="6" t="s">
        <v>3350</v>
      </c>
      <c r="F142" s="6" t="s">
        <v>534</v>
      </c>
      <c r="G142" s="6" t="s">
        <v>528</v>
      </c>
      <c r="H142" s="6" t="s">
        <v>526</v>
      </c>
      <c r="I142" s="6">
        <v>11242.22</v>
      </c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46">
        <v>45987.477094907401</v>
      </c>
      <c r="X142" s="6" t="s">
        <v>4400</v>
      </c>
      <c r="Y142" s="6" t="s">
        <v>518</v>
      </c>
    </row>
    <row r="143" spans="1:25">
      <c r="A143" s="6">
        <v>2026</v>
      </c>
      <c r="B143" s="6" t="s">
        <v>530</v>
      </c>
      <c r="C143" s="6" t="s">
        <v>531</v>
      </c>
      <c r="D143" s="6" t="s">
        <v>1769</v>
      </c>
      <c r="E143" s="6" t="s">
        <v>1770</v>
      </c>
      <c r="F143" s="6" t="s">
        <v>534</v>
      </c>
      <c r="G143" s="6" t="s">
        <v>528</v>
      </c>
      <c r="H143" s="6" t="s">
        <v>526</v>
      </c>
      <c r="I143" s="6">
        <v>0</v>
      </c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46">
        <v>45987.477094907401</v>
      </c>
      <c r="X143" s="6" t="s">
        <v>4400</v>
      </c>
      <c r="Y143" s="6" t="s">
        <v>518</v>
      </c>
    </row>
    <row r="144" spans="1:25">
      <c r="A144" s="6">
        <v>2026</v>
      </c>
      <c r="B144" s="6" t="s">
        <v>530</v>
      </c>
      <c r="C144" s="6" t="s">
        <v>531</v>
      </c>
      <c r="D144" s="6" t="s">
        <v>875</v>
      </c>
      <c r="E144" s="6" t="s">
        <v>876</v>
      </c>
      <c r="F144" s="6" t="s">
        <v>534</v>
      </c>
      <c r="G144" s="6" t="s">
        <v>528</v>
      </c>
      <c r="H144" s="6" t="s">
        <v>526</v>
      </c>
      <c r="I144" s="6">
        <v>12000</v>
      </c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46">
        <v>45987.477094907401</v>
      </c>
      <c r="X144" s="6" t="s">
        <v>4400</v>
      </c>
      <c r="Y144" s="6" t="s">
        <v>518</v>
      </c>
    </row>
    <row r="145" spans="1:25">
      <c r="A145" s="6">
        <v>2026</v>
      </c>
      <c r="B145" s="6" t="s">
        <v>530</v>
      </c>
      <c r="C145" s="6" t="s">
        <v>531</v>
      </c>
      <c r="D145" s="6" t="s">
        <v>3261</v>
      </c>
      <c r="E145" s="6" t="s">
        <v>3262</v>
      </c>
      <c r="F145" s="6" t="s">
        <v>534</v>
      </c>
      <c r="G145" s="6" t="s">
        <v>528</v>
      </c>
      <c r="H145" s="6" t="s">
        <v>526</v>
      </c>
      <c r="I145" s="6">
        <v>0</v>
      </c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46">
        <v>45987.477094907401</v>
      </c>
      <c r="X145" s="6" t="s">
        <v>4400</v>
      </c>
      <c r="Y145" s="6" t="s">
        <v>518</v>
      </c>
    </row>
    <row r="146" spans="1:25">
      <c r="A146" s="6">
        <v>2026</v>
      </c>
      <c r="B146" s="6" t="s">
        <v>530</v>
      </c>
      <c r="C146" s="6" t="s">
        <v>531</v>
      </c>
      <c r="D146" s="6" t="s">
        <v>745</v>
      </c>
      <c r="E146" s="6" t="s">
        <v>746</v>
      </c>
      <c r="F146" s="6" t="s">
        <v>534</v>
      </c>
      <c r="G146" s="6" t="s">
        <v>528</v>
      </c>
      <c r="H146" s="6" t="s">
        <v>526</v>
      </c>
      <c r="I146" s="6">
        <v>100000</v>
      </c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46">
        <v>45987.477094907401</v>
      </c>
      <c r="X146" s="6" t="s">
        <v>4400</v>
      </c>
      <c r="Y146" s="6" t="s">
        <v>518</v>
      </c>
    </row>
    <row r="147" spans="1:25">
      <c r="A147" s="6">
        <v>2026</v>
      </c>
      <c r="B147" s="6" t="s">
        <v>530</v>
      </c>
      <c r="C147" s="6" t="s">
        <v>531</v>
      </c>
      <c r="D147" s="6" t="s">
        <v>2637</v>
      </c>
      <c r="E147" s="6" t="s">
        <v>2638</v>
      </c>
      <c r="F147" s="6" t="s">
        <v>534</v>
      </c>
      <c r="G147" s="6" t="s">
        <v>528</v>
      </c>
      <c r="H147" s="6" t="s">
        <v>526</v>
      </c>
      <c r="I147" s="6">
        <v>8981500</v>
      </c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46">
        <v>45987.477094907401</v>
      </c>
      <c r="X147" s="6" t="s">
        <v>4400</v>
      </c>
      <c r="Y147" s="6" t="s">
        <v>518</v>
      </c>
    </row>
    <row r="148" spans="1:25">
      <c r="A148" s="6">
        <v>2026</v>
      </c>
      <c r="B148" s="6" t="s">
        <v>530</v>
      </c>
      <c r="C148" s="6" t="s">
        <v>531</v>
      </c>
      <c r="D148" s="6" t="s">
        <v>3433</v>
      </c>
      <c r="E148" s="6" t="s">
        <v>3434</v>
      </c>
      <c r="F148" s="6" t="s">
        <v>534</v>
      </c>
      <c r="G148" s="6" t="s">
        <v>528</v>
      </c>
      <c r="H148" s="6" t="s">
        <v>526</v>
      </c>
      <c r="I148" s="6">
        <v>0</v>
      </c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46">
        <v>45987.477094907401</v>
      </c>
      <c r="X148" s="6" t="s">
        <v>4400</v>
      </c>
      <c r="Y148" s="6" t="s">
        <v>518</v>
      </c>
    </row>
    <row r="149" spans="1:25">
      <c r="A149" s="6">
        <v>2026</v>
      </c>
      <c r="B149" s="6" t="s">
        <v>530</v>
      </c>
      <c r="C149" s="6" t="s">
        <v>531</v>
      </c>
      <c r="D149" s="6" t="s">
        <v>4339</v>
      </c>
      <c r="E149" s="6" t="s">
        <v>4340</v>
      </c>
      <c r="F149" s="6" t="s">
        <v>534</v>
      </c>
      <c r="G149" s="6" t="s">
        <v>528</v>
      </c>
      <c r="H149" s="6" t="s">
        <v>526</v>
      </c>
      <c r="I149" s="6">
        <v>0</v>
      </c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46">
        <v>45987.477094907401</v>
      </c>
      <c r="X149" s="6" t="s">
        <v>4400</v>
      </c>
      <c r="Y149" s="6" t="s">
        <v>518</v>
      </c>
    </row>
    <row r="150" spans="1:25">
      <c r="A150" s="6">
        <v>2026</v>
      </c>
      <c r="B150" s="6" t="s">
        <v>530</v>
      </c>
      <c r="C150" s="6" t="s">
        <v>531</v>
      </c>
      <c r="D150" s="6" t="s">
        <v>4009</v>
      </c>
      <c r="E150" s="6" t="s">
        <v>4010</v>
      </c>
      <c r="F150" s="6" t="s">
        <v>534</v>
      </c>
      <c r="G150" s="6" t="s">
        <v>528</v>
      </c>
      <c r="H150" s="6" t="s">
        <v>526</v>
      </c>
      <c r="I150" s="6">
        <v>0</v>
      </c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46">
        <v>45987.477094907401</v>
      </c>
      <c r="X150" s="6" t="s">
        <v>4400</v>
      </c>
      <c r="Y150" s="6" t="s">
        <v>518</v>
      </c>
    </row>
    <row r="151" spans="1:25">
      <c r="A151" s="6">
        <v>2026</v>
      </c>
      <c r="B151" s="6" t="s">
        <v>530</v>
      </c>
      <c r="C151" s="6" t="s">
        <v>531</v>
      </c>
      <c r="D151" s="6" t="s">
        <v>821</v>
      </c>
      <c r="E151" s="6" t="s">
        <v>822</v>
      </c>
      <c r="F151" s="6" t="s">
        <v>534</v>
      </c>
      <c r="G151" s="6" t="s">
        <v>528</v>
      </c>
      <c r="H151" s="6" t="s">
        <v>526</v>
      </c>
      <c r="I151" s="6">
        <v>16900</v>
      </c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46">
        <v>45987.477094907401</v>
      </c>
      <c r="X151" s="6" t="s">
        <v>4400</v>
      </c>
      <c r="Y151" s="6" t="s">
        <v>518</v>
      </c>
    </row>
    <row r="152" spans="1:25">
      <c r="A152" s="6">
        <v>2026</v>
      </c>
      <c r="B152" s="6" t="s">
        <v>530</v>
      </c>
      <c r="C152" s="6" t="s">
        <v>531</v>
      </c>
      <c r="D152" s="6" t="s">
        <v>2863</v>
      </c>
      <c r="E152" s="6" t="s">
        <v>2864</v>
      </c>
      <c r="F152" s="6" t="s">
        <v>534</v>
      </c>
      <c r="G152" s="6" t="s">
        <v>528</v>
      </c>
      <c r="H152" s="6" t="s">
        <v>526</v>
      </c>
      <c r="I152" s="6">
        <v>189600</v>
      </c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46">
        <v>45987.477094907401</v>
      </c>
      <c r="X152" s="6" t="s">
        <v>4400</v>
      </c>
      <c r="Y152" s="6" t="s">
        <v>518</v>
      </c>
    </row>
    <row r="153" spans="1:25">
      <c r="A153" s="6">
        <v>2026</v>
      </c>
      <c r="B153" s="6" t="s">
        <v>530</v>
      </c>
      <c r="C153" s="6" t="s">
        <v>531</v>
      </c>
      <c r="D153" s="6" t="s">
        <v>3375</v>
      </c>
      <c r="E153" s="6" t="s">
        <v>3376</v>
      </c>
      <c r="F153" s="6" t="s">
        <v>534</v>
      </c>
      <c r="G153" s="6" t="s">
        <v>528</v>
      </c>
      <c r="H153" s="6" t="s">
        <v>526</v>
      </c>
      <c r="I153" s="6">
        <v>0</v>
      </c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46">
        <v>45987.477094907401</v>
      </c>
      <c r="X153" s="6" t="s">
        <v>4400</v>
      </c>
      <c r="Y153" s="6" t="s">
        <v>518</v>
      </c>
    </row>
    <row r="154" spans="1:25">
      <c r="A154" s="6">
        <v>2026</v>
      </c>
      <c r="B154" s="6" t="s">
        <v>530</v>
      </c>
      <c r="C154" s="6" t="s">
        <v>531</v>
      </c>
      <c r="D154" s="6" t="s">
        <v>1699</v>
      </c>
      <c r="E154" s="6" t="s">
        <v>1700</v>
      </c>
      <c r="F154" s="6" t="s">
        <v>534</v>
      </c>
      <c r="G154" s="6" t="s">
        <v>528</v>
      </c>
      <c r="H154" s="6" t="s">
        <v>526</v>
      </c>
      <c r="I154" s="6">
        <v>0</v>
      </c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46">
        <v>45987.477094907401</v>
      </c>
      <c r="X154" s="6" t="s">
        <v>4400</v>
      </c>
      <c r="Y154" s="6" t="s">
        <v>518</v>
      </c>
    </row>
    <row r="155" spans="1:25">
      <c r="A155" s="6">
        <v>2026</v>
      </c>
      <c r="B155" s="6" t="s">
        <v>530</v>
      </c>
      <c r="C155" s="6" t="s">
        <v>531</v>
      </c>
      <c r="D155" s="6" t="s">
        <v>4257</v>
      </c>
      <c r="E155" s="6" t="s">
        <v>4258</v>
      </c>
      <c r="F155" s="6" t="s">
        <v>534</v>
      </c>
      <c r="G155" s="6" t="s">
        <v>528</v>
      </c>
      <c r="H155" s="6" t="s">
        <v>526</v>
      </c>
      <c r="I155" s="6">
        <v>1128200</v>
      </c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46">
        <v>45987.477094907401</v>
      </c>
      <c r="X155" s="6" t="s">
        <v>4400</v>
      </c>
      <c r="Y155" s="6" t="s">
        <v>518</v>
      </c>
    </row>
    <row r="156" spans="1:25">
      <c r="A156" s="6">
        <v>2026</v>
      </c>
      <c r="B156" s="6" t="s">
        <v>530</v>
      </c>
      <c r="C156" s="6" t="s">
        <v>531</v>
      </c>
      <c r="D156" s="6" t="s">
        <v>4093</v>
      </c>
      <c r="E156" s="6" t="s">
        <v>4094</v>
      </c>
      <c r="F156" s="6" t="s">
        <v>534</v>
      </c>
      <c r="G156" s="6" t="s">
        <v>528</v>
      </c>
      <c r="H156" s="6" t="s">
        <v>526</v>
      </c>
      <c r="I156" s="6">
        <v>226170.88</v>
      </c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46">
        <v>45987.477094907401</v>
      </c>
      <c r="X156" s="6" t="s">
        <v>4400</v>
      </c>
      <c r="Y156" s="6" t="s">
        <v>518</v>
      </c>
    </row>
    <row r="157" spans="1:25">
      <c r="A157" s="6">
        <v>2026</v>
      </c>
      <c r="B157" s="6" t="s">
        <v>530</v>
      </c>
      <c r="C157" s="6" t="s">
        <v>531</v>
      </c>
      <c r="D157" s="6" t="s">
        <v>825</v>
      </c>
      <c r="E157" s="6" t="s">
        <v>826</v>
      </c>
      <c r="F157" s="6" t="s">
        <v>534</v>
      </c>
      <c r="G157" s="6" t="s">
        <v>528</v>
      </c>
      <c r="H157" s="6" t="s">
        <v>526</v>
      </c>
      <c r="I157" s="6">
        <v>2500000</v>
      </c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46">
        <v>45987.477094907401</v>
      </c>
      <c r="X157" s="6" t="s">
        <v>4400</v>
      </c>
      <c r="Y157" s="6" t="s">
        <v>518</v>
      </c>
    </row>
    <row r="158" spans="1:25">
      <c r="A158" s="6">
        <v>2026</v>
      </c>
      <c r="B158" s="6" t="s">
        <v>530</v>
      </c>
      <c r="C158" s="6" t="s">
        <v>531</v>
      </c>
      <c r="D158" s="6" t="s">
        <v>3203</v>
      </c>
      <c r="E158" s="6" t="s">
        <v>3204</v>
      </c>
      <c r="F158" s="6" t="s">
        <v>534</v>
      </c>
      <c r="G158" s="6" t="s">
        <v>528</v>
      </c>
      <c r="H158" s="6" t="s">
        <v>526</v>
      </c>
      <c r="I158" s="6">
        <v>0</v>
      </c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46">
        <v>45987.477094907401</v>
      </c>
      <c r="X158" s="6" t="s">
        <v>4400</v>
      </c>
      <c r="Y158" s="6" t="s">
        <v>518</v>
      </c>
    </row>
    <row r="159" spans="1:25">
      <c r="A159" s="6">
        <v>2026</v>
      </c>
      <c r="B159" s="6" t="s">
        <v>530</v>
      </c>
      <c r="C159" s="6" t="s">
        <v>531</v>
      </c>
      <c r="D159" s="6" t="s">
        <v>4365</v>
      </c>
      <c r="E159" s="6" t="s">
        <v>4366</v>
      </c>
      <c r="F159" s="6" t="s">
        <v>534</v>
      </c>
      <c r="G159" s="6" t="s">
        <v>528</v>
      </c>
      <c r="H159" s="6" t="s">
        <v>526</v>
      </c>
      <c r="I159" s="6">
        <v>0</v>
      </c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46">
        <v>45987.477094907401</v>
      </c>
      <c r="X159" s="6" t="s">
        <v>4400</v>
      </c>
      <c r="Y159" s="6" t="s">
        <v>518</v>
      </c>
    </row>
    <row r="160" spans="1:25">
      <c r="A160" s="6">
        <v>2026</v>
      </c>
      <c r="B160" s="6" t="s">
        <v>530</v>
      </c>
      <c r="C160" s="6" t="s">
        <v>531</v>
      </c>
      <c r="D160" s="6" t="s">
        <v>1809</v>
      </c>
      <c r="E160" s="6" t="s">
        <v>1810</v>
      </c>
      <c r="F160" s="6" t="s">
        <v>534</v>
      </c>
      <c r="G160" s="6" t="s">
        <v>528</v>
      </c>
      <c r="H160" s="6" t="s">
        <v>526</v>
      </c>
      <c r="I160" s="6">
        <v>0</v>
      </c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46">
        <v>45987.477094907401</v>
      </c>
      <c r="X160" s="6" t="s">
        <v>4400</v>
      </c>
      <c r="Y160" s="6" t="s">
        <v>518</v>
      </c>
    </row>
    <row r="161" spans="1:25">
      <c r="A161" s="6">
        <v>2026</v>
      </c>
      <c r="B161" s="6" t="s">
        <v>530</v>
      </c>
      <c r="C161" s="6" t="s">
        <v>531</v>
      </c>
      <c r="D161" s="6" t="s">
        <v>557</v>
      </c>
      <c r="E161" s="6" t="s">
        <v>558</v>
      </c>
      <c r="F161" s="6" t="s">
        <v>534</v>
      </c>
      <c r="G161" s="6" t="s">
        <v>528</v>
      </c>
      <c r="H161" s="6" t="s">
        <v>526</v>
      </c>
      <c r="I161" s="6">
        <v>0</v>
      </c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46">
        <v>45987.477094907401</v>
      </c>
      <c r="X161" s="6" t="s">
        <v>4400</v>
      </c>
      <c r="Y161" s="6" t="s">
        <v>518</v>
      </c>
    </row>
    <row r="162" spans="1:25">
      <c r="A162" s="6">
        <v>2026</v>
      </c>
      <c r="B162" s="6" t="s">
        <v>530</v>
      </c>
      <c r="C162" s="6" t="s">
        <v>531</v>
      </c>
      <c r="D162" s="6" t="s">
        <v>2219</v>
      </c>
      <c r="E162" s="6" t="s">
        <v>2220</v>
      </c>
      <c r="F162" s="6" t="s">
        <v>534</v>
      </c>
      <c r="G162" s="6" t="s">
        <v>528</v>
      </c>
      <c r="H162" s="6" t="s">
        <v>526</v>
      </c>
      <c r="I162" s="6">
        <v>20000</v>
      </c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46">
        <v>45987.477094907401</v>
      </c>
      <c r="X162" s="6" t="s">
        <v>4400</v>
      </c>
      <c r="Y162" s="6" t="s">
        <v>518</v>
      </c>
    </row>
    <row r="163" spans="1:25">
      <c r="A163" s="6">
        <v>2026</v>
      </c>
      <c r="B163" s="6" t="s">
        <v>530</v>
      </c>
      <c r="C163" s="6" t="s">
        <v>531</v>
      </c>
      <c r="D163" s="6" t="s">
        <v>3511</v>
      </c>
      <c r="E163" s="6" t="s">
        <v>3512</v>
      </c>
      <c r="F163" s="6" t="s">
        <v>534</v>
      </c>
      <c r="G163" s="6" t="s">
        <v>528</v>
      </c>
      <c r="H163" s="6" t="s">
        <v>526</v>
      </c>
      <c r="I163" s="6">
        <v>0</v>
      </c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46">
        <v>45987.477094907401</v>
      </c>
      <c r="X163" s="6" t="s">
        <v>4400</v>
      </c>
      <c r="Y163" s="6" t="s">
        <v>518</v>
      </c>
    </row>
    <row r="164" spans="1:25">
      <c r="A164" s="6">
        <v>2026</v>
      </c>
      <c r="B164" s="6" t="s">
        <v>530</v>
      </c>
      <c r="C164" s="6" t="s">
        <v>531</v>
      </c>
      <c r="D164" s="6" t="s">
        <v>2831</v>
      </c>
      <c r="E164" s="6" t="s">
        <v>2832</v>
      </c>
      <c r="F164" s="6" t="s">
        <v>534</v>
      </c>
      <c r="G164" s="6" t="s">
        <v>528</v>
      </c>
      <c r="H164" s="6" t="s">
        <v>526</v>
      </c>
      <c r="I164" s="6">
        <v>0</v>
      </c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46">
        <v>45987.477094907401</v>
      </c>
      <c r="X164" s="6" t="s">
        <v>4400</v>
      </c>
      <c r="Y164" s="6" t="s">
        <v>518</v>
      </c>
    </row>
    <row r="165" spans="1:25">
      <c r="A165" s="6">
        <v>2026</v>
      </c>
      <c r="B165" s="6" t="s">
        <v>530</v>
      </c>
      <c r="C165" s="6" t="s">
        <v>531</v>
      </c>
      <c r="D165" s="6" t="s">
        <v>1933</v>
      </c>
      <c r="E165" s="6" t="s">
        <v>1934</v>
      </c>
      <c r="F165" s="6" t="s">
        <v>534</v>
      </c>
      <c r="G165" s="6" t="s">
        <v>528</v>
      </c>
      <c r="H165" s="6" t="s">
        <v>526</v>
      </c>
      <c r="I165" s="6">
        <v>245000</v>
      </c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46">
        <v>45987.477094907401</v>
      </c>
      <c r="X165" s="6" t="s">
        <v>4400</v>
      </c>
      <c r="Y165" s="6" t="s">
        <v>518</v>
      </c>
    </row>
    <row r="166" spans="1:25">
      <c r="A166" s="6">
        <v>2026</v>
      </c>
      <c r="B166" s="6" t="s">
        <v>530</v>
      </c>
      <c r="C166" s="6" t="s">
        <v>531</v>
      </c>
      <c r="D166" s="6" t="s">
        <v>663</v>
      </c>
      <c r="E166" s="6" t="s">
        <v>664</v>
      </c>
      <c r="F166" s="6" t="s">
        <v>534</v>
      </c>
      <c r="G166" s="6" t="s">
        <v>528</v>
      </c>
      <c r="H166" s="6" t="s">
        <v>526</v>
      </c>
      <c r="I166" s="6">
        <v>0</v>
      </c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46">
        <v>45987.477094907401</v>
      </c>
      <c r="X166" s="6" t="s">
        <v>4400</v>
      </c>
      <c r="Y166" s="6" t="s">
        <v>518</v>
      </c>
    </row>
    <row r="167" spans="1:25">
      <c r="A167" s="6">
        <v>2026</v>
      </c>
      <c r="B167" s="6" t="s">
        <v>530</v>
      </c>
      <c r="C167" s="6" t="s">
        <v>531</v>
      </c>
      <c r="D167" s="6" t="s">
        <v>2903</v>
      </c>
      <c r="E167" s="6" t="s">
        <v>2904</v>
      </c>
      <c r="F167" s="6" t="s">
        <v>534</v>
      </c>
      <c r="G167" s="6" t="s">
        <v>528</v>
      </c>
      <c r="H167" s="6" t="s">
        <v>526</v>
      </c>
      <c r="I167" s="6">
        <v>4929.08</v>
      </c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46">
        <v>45987.477094907401</v>
      </c>
      <c r="X167" s="6" t="s">
        <v>4400</v>
      </c>
      <c r="Y167" s="6" t="s">
        <v>518</v>
      </c>
    </row>
    <row r="168" spans="1:25">
      <c r="A168" s="6">
        <v>2026</v>
      </c>
      <c r="B168" s="6" t="s">
        <v>530</v>
      </c>
      <c r="C168" s="6" t="s">
        <v>531</v>
      </c>
      <c r="D168" s="6" t="s">
        <v>645</v>
      </c>
      <c r="E168" s="6" t="s">
        <v>646</v>
      </c>
      <c r="F168" s="6" t="s">
        <v>534</v>
      </c>
      <c r="G168" s="6" t="s">
        <v>528</v>
      </c>
      <c r="H168" s="6" t="s">
        <v>526</v>
      </c>
      <c r="I168" s="6">
        <v>0</v>
      </c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46">
        <v>45987.477094907401</v>
      </c>
      <c r="X168" s="6" t="s">
        <v>4400</v>
      </c>
      <c r="Y168" s="6" t="s">
        <v>518</v>
      </c>
    </row>
    <row r="169" spans="1:25">
      <c r="A169" s="6">
        <v>2026</v>
      </c>
      <c r="B169" s="6" t="s">
        <v>530</v>
      </c>
      <c r="C169" s="6" t="s">
        <v>531</v>
      </c>
      <c r="D169" s="6" t="s">
        <v>1633</v>
      </c>
      <c r="E169" s="6" t="s">
        <v>1634</v>
      </c>
      <c r="F169" s="6" t="s">
        <v>534</v>
      </c>
      <c r="G169" s="6" t="s">
        <v>528</v>
      </c>
      <c r="H169" s="6" t="s">
        <v>526</v>
      </c>
      <c r="I169" s="6">
        <v>0</v>
      </c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46">
        <v>45987.477094907401</v>
      </c>
      <c r="X169" s="6" t="s">
        <v>4400</v>
      </c>
      <c r="Y169" s="6" t="s">
        <v>518</v>
      </c>
    </row>
    <row r="170" spans="1:25">
      <c r="A170" s="6">
        <v>2026</v>
      </c>
      <c r="B170" s="6" t="s">
        <v>530</v>
      </c>
      <c r="C170" s="6" t="s">
        <v>531</v>
      </c>
      <c r="D170" s="6" t="s">
        <v>1877</v>
      </c>
      <c r="E170" s="6" t="s">
        <v>1878</v>
      </c>
      <c r="F170" s="6" t="s">
        <v>534</v>
      </c>
      <c r="G170" s="6" t="s">
        <v>528</v>
      </c>
      <c r="H170" s="6" t="s">
        <v>526</v>
      </c>
      <c r="I170" s="6">
        <v>0</v>
      </c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46">
        <v>45987.477094907401</v>
      </c>
      <c r="X170" s="6" t="s">
        <v>4400</v>
      </c>
      <c r="Y170" s="6" t="s">
        <v>518</v>
      </c>
    </row>
    <row r="171" spans="1:25">
      <c r="A171" s="6">
        <v>2026</v>
      </c>
      <c r="B171" s="6" t="s">
        <v>530</v>
      </c>
      <c r="C171" s="6" t="s">
        <v>531</v>
      </c>
      <c r="D171" s="6" t="s">
        <v>1747</v>
      </c>
      <c r="E171" s="6" t="s">
        <v>1748</v>
      </c>
      <c r="F171" s="6" t="s">
        <v>534</v>
      </c>
      <c r="G171" s="6" t="s">
        <v>528</v>
      </c>
      <c r="H171" s="6" t="s">
        <v>526</v>
      </c>
      <c r="I171" s="6">
        <v>3524711.46</v>
      </c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46">
        <v>45987.477094907401</v>
      </c>
      <c r="X171" s="6" t="s">
        <v>4400</v>
      </c>
      <c r="Y171" s="6" t="s">
        <v>518</v>
      </c>
    </row>
    <row r="172" spans="1:25">
      <c r="A172" s="6">
        <v>2026</v>
      </c>
      <c r="B172" s="6" t="s">
        <v>530</v>
      </c>
      <c r="C172" s="6" t="s">
        <v>531</v>
      </c>
      <c r="D172" s="6" t="s">
        <v>1095</v>
      </c>
      <c r="E172" s="6" t="s">
        <v>1096</v>
      </c>
      <c r="F172" s="6" t="s">
        <v>534</v>
      </c>
      <c r="G172" s="6" t="s">
        <v>528</v>
      </c>
      <c r="H172" s="6" t="s">
        <v>526</v>
      </c>
      <c r="I172" s="6">
        <v>0</v>
      </c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46">
        <v>45987.477094907401</v>
      </c>
      <c r="X172" s="6" t="s">
        <v>4400</v>
      </c>
      <c r="Y172" s="6" t="s">
        <v>518</v>
      </c>
    </row>
    <row r="173" spans="1:25">
      <c r="A173" s="6">
        <v>2026</v>
      </c>
      <c r="B173" s="6" t="s">
        <v>530</v>
      </c>
      <c r="C173" s="6" t="s">
        <v>531</v>
      </c>
      <c r="D173" s="6" t="s">
        <v>537</v>
      </c>
      <c r="E173" s="6" t="s">
        <v>538</v>
      </c>
      <c r="F173" s="6" t="s">
        <v>534</v>
      </c>
      <c r="G173" s="6" t="s">
        <v>528</v>
      </c>
      <c r="H173" s="6" t="s">
        <v>526</v>
      </c>
      <c r="I173" s="6">
        <v>0</v>
      </c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46">
        <v>45987.477094907401</v>
      </c>
      <c r="X173" s="6" t="s">
        <v>4400</v>
      </c>
      <c r="Y173" s="6" t="s">
        <v>518</v>
      </c>
    </row>
    <row r="174" spans="1:25">
      <c r="A174" s="6">
        <v>2026</v>
      </c>
      <c r="B174" s="6" t="s">
        <v>530</v>
      </c>
      <c r="C174" s="6" t="s">
        <v>531</v>
      </c>
      <c r="D174" s="6" t="s">
        <v>2827</v>
      </c>
      <c r="E174" s="6" t="s">
        <v>2828</v>
      </c>
      <c r="F174" s="6" t="s">
        <v>534</v>
      </c>
      <c r="G174" s="6" t="s">
        <v>528</v>
      </c>
      <c r="H174" s="6" t="s">
        <v>526</v>
      </c>
      <c r="I174" s="6">
        <v>0</v>
      </c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46">
        <v>45987.477094907401</v>
      </c>
      <c r="X174" s="6" t="s">
        <v>4400</v>
      </c>
      <c r="Y174" s="6" t="s">
        <v>518</v>
      </c>
    </row>
    <row r="175" spans="1:25">
      <c r="A175" s="6">
        <v>2026</v>
      </c>
      <c r="B175" s="6" t="s">
        <v>530</v>
      </c>
      <c r="C175" s="6" t="s">
        <v>531</v>
      </c>
      <c r="D175" s="6" t="s">
        <v>865</v>
      </c>
      <c r="E175" s="6" t="s">
        <v>866</v>
      </c>
      <c r="F175" s="6" t="s">
        <v>534</v>
      </c>
      <c r="G175" s="6" t="s">
        <v>528</v>
      </c>
      <c r="H175" s="6" t="s">
        <v>526</v>
      </c>
      <c r="I175" s="6">
        <v>0</v>
      </c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46">
        <v>45987.477094907401</v>
      </c>
      <c r="X175" s="6" t="s">
        <v>4400</v>
      </c>
      <c r="Y175" s="6" t="s">
        <v>518</v>
      </c>
    </row>
    <row r="176" spans="1:25">
      <c r="A176" s="6">
        <v>2026</v>
      </c>
      <c r="B176" s="6" t="s">
        <v>530</v>
      </c>
      <c r="C176" s="6" t="s">
        <v>531</v>
      </c>
      <c r="D176" s="6" t="s">
        <v>3103</v>
      </c>
      <c r="E176" s="6" t="s">
        <v>3104</v>
      </c>
      <c r="F176" s="6" t="s">
        <v>534</v>
      </c>
      <c r="G176" s="6" t="s">
        <v>528</v>
      </c>
      <c r="H176" s="6" t="s">
        <v>526</v>
      </c>
      <c r="I176" s="6">
        <v>900000</v>
      </c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46">
        <v>45987.477094907401</v>
      </c>
      <c r="X176" s="6" t="s">
        <v>4400</v>
      </c>
      <c r="Y176" s="6" t="s">
        <v>518</v>
      </c>
    </row>
    <row r="177" spans="1:25">
      <c r="A177" s="6">
        <v>2026</v>
      </c>
      <c r="B177" s="6" t="s">
        <v>530</v>
      </c>
      <c r="C177" s="6" t="s">
        <v>531</v>
      </c>
      <c r="D177" s="6" t="s">
        <v>4271</v>
      </c>
      <c r="E177" s="6" t="s">
        <v>4272</v>
      </c>
      <c r="F177" s="6" t="s">
        <v>534</v>
      </c>
      <c r="G177" s="6" t="s">
        <v>528</v>
      </c>
      <c r="H177" s="6" t="s">
        <v>526</v>
      </c>
      <c r="I177" s="6">
        <v>0</v>
      </c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46">
        <v>45987.477094907401</v>
      </c>
      <c r="X177" s="6" t="s">
        <v>4400</v>
      </c>
      <c r="Y177" s="6" t="s">
        <v>518</v>
      </c>
    </row>
    <row r="178" spans="1:25">
      <c r="A178" s="6">
        <v>2026</v>
      </c>
      <c r="B178" s="6" t="s">
        <v>530</v>
      </c>
      <c r="C178" s="6" t="s">
        <v>531</v>
      </c>
      <c r="D178" s="6" t="s">
        <v>3227</v>
      </c>
      <c r="E178" s="6" t="s">
        <v>3228</v>
      </c>
      <c r="F178" s="6" t="s">
        <v>534</v>
      </c>
      <c r="G178" s="6" t="s">
        <v>528</v>
      </c>
      <c r="H178" s="6" t="s">
        <v>526</v>
      </c>
      <c r="I178" s="6">
        <v>27000</v>
      </c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46">
        <v>45987.477094907401</v>
      </c>
      <c r="X178" s="6" t="s">
        <v>4400</v>
      </c>
      <c r="Y178" s="6" t="s">
        <v>518</v>
      </c>
    </row>
    <row r="179" spans="1:25">
      <c r="A179" s="6">
        <v>2026</v>
      </c>
      <c r="B179" s="6" t="s">
        <v>530</v>
      </c>
      <c r="C179" s="6" t="s">
        <v>531</v>
      </c>
      <c r="D179" s="6" t="s">
        <v>2315</v>
      </c>
      <c r="E179" s="6" t="s">
        <v>2316</v>
      </c>
      <c r="F179" s="6" t="s">
        <v>534</v>
      </c>
      <c r="G179" s="6" t="s">
        <v>528</v>
      </c>
      <c r="H179" s="6" t="s">
        <v>526</v>
      </c>
      <c r="I179" s="6">
        <v>0</v>
      </c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46">
        <v>45987.477094907401</v>
      </c>
      <c r="X179" s="6" t="s">
        <v>4400</v>
      </c>
      <c r="Y179" s="6" t="s">
        <v>518</v>
      </c>
    </row>
    <row r="180" spans="1:25">
      <c r="A180" s="6">
        <v>2026</v>
      </c>
      <c r="B180" s="6" t="s">
        <v>530</v>
      </c>
      <c r="C180" s="6" t="s">
        <v>531</v>
      </c>
      <c r="D180" s="6" t="s">
        <v>3459</v>
      </c>
      <c r="E180" s="6" t="s">
        <v>3460</v>
      </c>
      <c r="F180" s="6" t="s">
        <v>534</v>
      </c>
      <c r="G180" s="6" t="s">
        <v>528</v>
      </c>
      <c r="H180" s="6" t="s">
        <v>526</v>
      </c>
      <c r="I180" s="6">
        <v>0</v>
      </c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46">
        <v>45987.477094907401</v>
      </c>
      <c r="X180" s="6" t="s">
        <v>4400</v>
      </c>
      <c r="Y180" s="6" t="s">
        <v>518</v>
      </c>
    </row>
    <row r="181" spans="1:25">
      <c r="A181" s="6">
        <v>2026</v>
      </c>
      <c r="B181" s="6" t="s">
        <v>530</v>
      </c>
      <c r="C181" s="6" t="s">
        <v>531</v>
      </c>
      <c r="D181" s="6" t="s">
        <v>3397</v>
      </c>
      <c r="E181" s="6" t="s">
        <v>3398</v>
      </c>
      <c r="F181" s="6" t="s">
        <v>534</v>
      </c>
      <c r="G181" s="6" t="s">
        <v>528</v>
      </c>
      <c r="H181" s="6" t="s">
        <v>526</v>
      </c>
      <c r="I181" s="6">
        <v>0</v>
      </c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46">
        <v>45987.477094907401</v>
      </c>
      <c r="X181" s="6" t="s">
        <v>4400</v>
      </c>
      <c r="Y181" s="6" t="s">
        <v>518</v>
      </c>
    </row>
    <row r="182" spans="1:25">
      <c r="A182" s="6">
        <v>2026</v>
      </c>
      <c r="B182" s="6" t="s">
        <v>530</v>
      </c>
      <c r="C182" s="6" t="s">
        <v>531</v>
      </c>
      <c r="D182" s="6" t="s">
        <v>599</v>
      </c>
      <c r="E182" s="6" t="s">
        <v>600</v>
      </c>
      <c r="F182" s="6" t="s">
        <v>534</v>
      </c>
      <c r="G182" s="6" t="s">
        <v>528</v>
      </c>
      <c r="H182" s="6" t="s">
        <v>526</v>
      </c>
      <c r="I182" s="6">
        <v>0</v>
      </c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46">
        <v>45987.477094907401</v>
      </c>
      <c r="X182" s="6" t="s">
        <v>4400</v>
      </c>
      <c r="Y182" s="6" t="s">
        <v>518</v>
      </c>
    </row>
    <row r="183" spans="1:25">
      <c r="A183" s="6">
        <v>2026</v>
      </c>
      <c r="B183" s="6" t="s">
        <v>530</v>
      </c>
      <c r="C183" s="6" t="s">
        <v>531</v>
      </c>
      <c r="D183" s="6" t="s">
        <v>923</v>
      </c>
      <c r="E183" s="6" t="s">
        <v>924</v>
      </c>
      <c r="F183" s="6" t="s">
        <v>534</v>
      </c>
      <c r="G183" s="6" t="s">
        <v>528</v>
      </c>
      <c r="H183" s="6" t="s">
        <v>526</v>
      </c>
      <c r="I183" s="6">
        <v>0</v>
      </c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46">
        <v>45987.477094907401</v>
      </c>
      <c r="X183" s="6" t="s">
        <v>4400</v>
      </c>
      <c r="Y183" s="6" t="s">
        <v>518</v>
      </c>
    </row>
    <row r="184" spans="1:25">
      <c r="A184" s="6">
        <v>2026</v>
      </c>
      <c r="B184" s="6" t="s">
        <v>530</v>
      </c>
      <c r="C184" s="6" t="s">
        <v>531</v>
      </c>
      <c r="D184" s="6" t="s">
        <v>1855</v>
      </c>
      <c r="E184" s="6" t="s">
        <v>1856</v>
      </c>
      <c r="F184" s="6" t="s">
        <v>534</v>
      </c>
      <c r="G184" s="6" t="s">
        <v>528</v>
      </c>
      <c r="H184" s="6" t="s">
        <v>526</v>
      </c>
      <c r="I184" s="6">
        <v>2311013.1800000002</v>
      </c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46">
        <v>45987.477094907401</v>
      </c>
      <c r="X184" s="6" t="s">
        <v>4400</v>
      </c>
      <c r="Y184" s="6" t="s">
        <v>518</v>
      </c>
    </row>
    <row r="185" spans="1:25">
      <c r="A185" s="6">
        <v>2026</v>
      </c>
      <c r="B185" s="6" t="s">
        <v>530</v>
      </c>
      <c r="C185" s="6" t="s">
        <v>531</v>
      </c>
      <c r="D185" s="6" t="s">
        <v>3235</v>
      </c>
      <c r="E185" s="6" t="s">
        <v>3236</v>
      </c>
      <c r="F185" s="6" t="s">
        <v>534</v>
      </c>
      <c r="G185" s="6" t="s">
        <v>528</v>
      </c>
      <c r="H185" s="6" t="s">
        <v>526</v>
      </c>
      <c r="I185" s="6">
        <v>0</v>
      </c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46">
        <v>45987.477094907401</v>
      </c>
      <c r="X185" s="6" t="s">
        <v>4400</v>
      </c>
      <c r="Y185" s="6" t="s">
        <v>518</v>
      </c>
    </row>
    <row r="186" spans="1:25">
      <c r="A186" s="6">
        <v>2026</v>
      </c>
      <c r="B186" s="6" t="s">
        <v>530</v>
      </c>
      <c r="C186" s="6" t="s">
        <v>531</v>
      </c>
      <c r="D186" s="6" t="s">
        <v>1943</v>
      </c>
      <c r="E186" s="6" t="s">
        <v>1944</v>
      </c>
      <c r="F186" s="6" t="s">
        <v>534</v>
      </c>
      <c r="G186" s="6" t="s">
        <v>528</v>
      </c>
      <c r="H186" s="6" t="s">
        <v>526</v>
      </c>
      <c r="I186" s="6">
        <v>0</v>
      </c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46">
        <v>45987.477094907401</v>
      </c>
      <c r="X186" s="6" t="s">
        <v>4400</v>
      </c>
      <c r="Y186" s="6" t="s">
        <v>518</v>
      </c>
    </row>
    <row r="187" spans="1:25">
      <c r="A187" s="6">
        <v>2026</v>
      </c>
      <c r="B187" s="6" t="s">
        <v>530</v>
      </c>
      <c r="C187" s="6" t="s">
        <v>531</v>
      </c>
      <c r="D187" s="6" t="s">
        <v>691</v>
      </c>
      <c r="E187" s="6" t="s">
        <v>692</v>
      </c>
      <c r="F187" s="6" t="s">
        <v>534</v>
      </c>
      <c r="G187" s="6" t="s">
        <v>528</v>
      </c>
      <c r="H187" s="6" t="s">
        <v>526</v>
      </c>
      <c r="I187" s="6">
        <v>0</v>
      </c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46">
        <v>45987.477094907401</v>
      </c>
      <c r="X187" s="6" t="s">
        <v>4400</v>
      </c>
      <c r="Y187" s="6" t="s">
        <v>518</v>
      </c>
    </row>
    <row r="188" spans="1:25">
      <c r="A188" s="6">
        <v>2026</v>
      </c>
      <c r="B188" s="6" t="s">
        <v>530</v>
      </c>
      <c r="C188" s="6" t="s">
        <v>531</v>
      </c>
      <c r="D188" s="6" t="s">
        <v>3041</v>
      </c>
      <c r="E188" s="6" t="s">
        <v>3042</v>
      </c>
      <c r="F188" s="6" t="s">
        <v>534</v>
      </c>
      <c r="G188" s="6" t="s">
        <v>528</v>
      </c>
      <c r="H188" s="6" t="s">
        <v>526</v>
      </c>
      <c r="I188" s="6">
        <v>4440000</v>
      </c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46">
        <v>45987.477094907401</v>
      </c>
      <c r="X188" s="6" t="s">
        <v>4400</v>
      </c>
      <c r="Y188" s="6" t="s">
        <v>518</v>
      </c>
    </row>
    <row r="189" spans="1:25">
      <c r="A189" s="6">
        <v>2026</v>
      </c>
      <c r="B189" s="6" t="s">
        <v>530</v>
      </c>
      <c r="C189" s="6" t="s">
        <v>531</v>
      </c>
      <c r="D189" s="6" t="s">
        <v>3425</v>
      </c>
      <c r="E189" s="6" t="s">
        <v>3426</v>
      </c>
      <c r="F189" s="6" t="s">
        <v>534</v>
      </c>
      <c r="G189" s="6" t="s">
        <v>528</v>
      </c>
      <c r="H189" s="6" t="s">
        <v>526</v>
      </c>
      <c r="I189" s="6">
        <v>0</v>
      </c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46">
        <v>45987.477094907401</v>
      </c>
      <c r="X189" s="6" t="s">
        <v>4400</v>
      </c>
      <c r="Y189" s="6" t="s">
        <v>518</v>
      </c>
    </row>
    <row r="190" spans="1:25">
      <c r="A190" s="6">
        <v>2026</v>
      </c>
      <c r="B190" s="6" t="s">
        <v>530</v>
      </c>
      <c r="C190" s="6" t="s">
        <v>531</v>
      </c>
      <c r="D190" s="6" t="s">
        <v>2303</v>
      </c>
      <c r="E190" s="6" t="s">
        <v>2304</v>
      </c>
      <c r="F190" s="6" t="s">
        <v>534</v>
      </c>
      <c r="G190" s="6" t="s">
        <v>528</v>
      </c>
      <c r="H190" s="6" t="s">
        <v>526</v>
      </c>
      <c r="I190" s="6">
        <v>0</v>
      </c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46">
        <v>45987.477094907401</v>
      </c>
      <c r="X190" s="6" t="s">
        <v>4400</v>
      </c>
      <c r="Y190" s="6" t="s">
        <v>518</v>
      </c>
    </row>
    <row r="191" spans="1:25">
      <c r="A191" s="6">
        <v>2026</v>
      </c>
      <c r="B191" s="6" t="s">
        <v>530</v>
      </c>
      <c r="C191" s="6" t="s">
        <v>531</v>
      </c>
      <c r="D191" s="6" t="s">
        <v>2375</v>
      </c>
      <c r="E191" s="6" t="s">
        <v>2376</v>
      </c>
      <c r="F191" s="6" t="s">
        <v>534</v>
      </c>
      <c r="G191" s="6" t="s">
        <v>528</v>
      </c>
      <c r="H191" s="6" t="s">
        <v>526</v>
      </c>
      <c r="I191" s="6">
        <v>0</v>
      </c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46">
        <v>45987.477094907401</v>
      </c>
      <c r="X191" s="6" t="s">
        <v>4400</v>
      </c>
      <c r="Y191" s="6" t="s">
        <v>518</v>
      </c>
    </row>
    <row r="192" spans="1:25">
      <c r="A192" s="6">
        <v>2026</v>
      </c>
      <c r="B192" s="6" t="s">
        <v>530</v>
      </c>
      <c r="C192" s="6" t="s">
        <v>531</v>
      </c>
      <c r="D192" s="6" t="s">
        <v>1873</v>
      </c>
      <c r="E192" s="6" t="s">
        <v>1874</v>
      </c>
      <c r="F192" s="6" t="s">
        <v>534</v>
      </c>
      <c r="G192" s="6" t="s">
        <v>528</v>
      </c>
      <c r="H192" s="6" t="s">
        <v>526</v>
      </c>
      <c r="I192" s="6">
        <v>0</v>
      </c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46">
        <v>45987.477094907401</v>
      </c>
      <c r="X192" s="6" t="s">
        <v>4400</v>
      </c>
      <c r="Y192" s="6" t="s">
        <v>518</v>
      </c>
    </row>
    <row r="193" spans="1:25">
      <c r="A193" s="6">
        <v>2026</v>
      </c>
      <c r="B193" s="6" t="s">
        <v>530</v>
      </c>
      <c r="C193" s="6" t="s">
        <v>531</v>
      </c>
      <c r="D193" s="6" t="s">
        <v>1741</v>
      </c>
      <c r="E193" s="6" t="s">
        <v>1742</v>
      </c>
      <c r="F193" s="6" t="s">
        <v>534</v>
      </c>
      <c r="G193" s="6" t="s">
        <v>528</v>
      </c>
      <c r="H193" s="6" t="s">
        <v>526</v>
      </c>
      <c r="I193" s="6">
        <v>550000</v>
      </c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46">
        <v>45987.477094907401</v>
      </c>
      <c r="X193" s="6" t="s">
        <v>4400</v>
      </c>
      <c r="Y193" s="6" t="s">
        <v>518</v>
      </c>
    </row>
    <row r="194" spans="1:25">
      <c r="A194" s="6">
        <v>2026</v>
      </c>
      <c r="B194" s="6" t="s">
        <v>530</v>
      </c>
      <c r="C194" s="6" t="s">
        <v>531</v>
      </c>
      <c r="D194" s="6" t="s">
        <v>1843</v>
      </c>
      <c r="E194" s="6" t="s">
        <v>1844</v>
      </c>
      <c r="F194" s="6" t="s">
        <v>534</v>
      </c>
      <c r="G194" s="6" t="s">
        <v>528</v>
      </c>
      <c r="H194" s="6" t="s">
        <v>526</v>
      </c>
      <c r="I194" s="6">
        <v>0</v>
      </c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46">
        <v>45987.477094907401</v>
      </c>
      <c r="X194" s="6" t="s">
        <v>4400</v>
      </c>
      <c r="Y194" s="6" t="s">
        <v>518</v>
      </c>
    </row>
    <row r="195" spans="1:25">
      <c r="A195" s="6">
        <v>2026</v>
      </c>
      <c r="B195" s="6" t="s">
        <v>530</v>
      </c>
      <c r="C195" s="6" t="s">
        <v>531</v>
      </c>
      <c r="D195" s="6" t="s">
        <v>3745</v>
      </c>
      <c r="E195" s="6" t="s">
        <v>3746</v>
      </c>
      <c r="F195" s="6" t="s">
        <v>534</v>
      </c>
      <c r="G195" s="6" t="s">
        <v>528</v>
      </c>
      <c r="H195" s="6" t="s">
        <v>526</v>
      </c>
      <c r="I195" s="6">
        <v>0</v>
      </c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46">
        <v>45987.477094907401</v>
      </c>
      <c r="X195" s="6" t="s">
        <v>4400</v>
      </c>
      <c r="Y195" s="6" t="s">
        <v>518</v>
      </c>
    </row>
    <row r="196" spans="1:25">
      <c r="A196" s="6">
        <v>2026</v>
      </c>
      <c r="B196" s="6" t="s">
        <v>530</v>
      </c>
      <c r="C196" s="6" t="s">
        <v>531</v>
      </c>
      <c r="D196" s="6" t="s">
        <v>785</v>
      </c>
      <c r="E196" s="6" t="s">
        <v>786</v>
      </c>
      <c r="F196" s="6" t="s">
        <v>534</v>
      </c>
      <c r="G196" s="6" t="s">
        <v>528</v>
      </c>
      <c r="H196" s="6" t="s">
        <v>526</v>
      </c>
      <c r="I196" s="6">
        <v>20632.439999999999</v>
      </c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46">
        <v>45987.477094907401</v>
      </c>
      <c r="X196" s="6" t="s">
        <v>4400</v>
      </c>
      <c r="Y196" s="6" t="s">
        <v>518</v>
      </c>
    </row>
    <row r="197" spans="1:25">
      <c r="A197" s="6">
        <v>2026</v>
      </c>
      <c r="B197" s="6" t="s">
        <v>530</v>
      </c>
      <c r="C197" s="6" t="s">
        <v>531</v>
      </c>
      <c r="D197" s="6" t="s">
        <v>3929</v>
      </c>
      <c r="E197" s="6" t="s">
        <v>3930</v>
      </c>
      <c r="F197" s="6" t="s">
        <v>534</v>
      </c>
      <c r="G197" s="6" t="s">
        <v>528</v>
      </c>
      <c r="H197" s="6" t="s">
        <v>526</v>
      </c>
      <c r="I197" s="6">
        <v>0</v>
      </c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46">
        <v>45987.477094907401</v>
      </c>
      <c r="X197" s="6" t="s">
        <v>4400</v>
      </c>
      <c r="Y197" s="6" t="s">
        <v>518</v>
      </c>
    </row>
    <row r="198" spans="1:25">
      <c r="A198" s="6">
        <v>2026</v>
      </c>
      <c r="B198" s="6" t="s">
        <v>530</v>
      </c>
      <c r="C198" s="6" t="s">
        <v>531</v>
      </c>
      <c r="D198" s="6" t="s">
        <v>1541</v>
      </c>
      <c r="E198" s="6" t="s">
        <v>1542</v>
      </c>
      <c r="F198" s="6" t="s">
        <v>534</v>
      </c>
      <c r="G198" s="6" t="s">
        <v>528</v>
      </c>
      <c r="H198" s="6" t="s">
        <v>526</v>
      </c>
      <c r="I198" s="6">
        <v>0</v>
      </c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46">
        <v>45987.477094907401</v>
      </c>
      <c r="X198" s="6" t="s">
        <v>4400</v>
      </c>
      <c r="Y198" s="6" t="s">
        <v>518</v>
      </c>
    </row>
    <row r="199" spans="1:25">
      <c r="A199" s="6">
        <v>2026</v>
      </c>
      <c r="B199" s="6" t="s">
        <v>530</v>
      </c>
      <c r="C199" s="6" t="s">
        <v>531</v>
      </c>
      <c r="D199" s="6" t="s">
        <v>3949</v>
      </c>
      <c r="E199" s="6" t="s">
        <v>3950</v>
      </c>
      <c r="F199" s="6" t="s">
        <v>534</v>
      </c>
      <c r="G199" s="6" t="s">
        <v>528</v>
      </c>
      <c r="H199" s="6" t="s">
        <v>526</v>
      </c>
      <c r="I199" s="6">
        <v>0</v>
      </c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46">
        <v>45987.477094907401</v>
      </c>
      <c r="X199" s="6" t="s">
        <v>4400</v>
      </c>
      <c r="Y199" s="6" t="s">
        <v>518</v>
      </c>
    </row>
    <row r="200" spans="1:25">
      <c r="A200" s="6">
        <v>2026</v>
      </c>
      <c r="B200" s="6" t="s">
        <v>530</v>
      </c>
      <c r="C200" s="6" t="s">
        <v>531</v>
      </c>
      <c r="D200" s="6" t="s">
        <v>3087</v>
      </c>
      <c r="E200" s="6" t="s">
        <v>3088</v>
      </c>
      <c r="F200" s="6" t="s">
        <v>534</v>
      </c>
      <c r="G200" s="6" t="s">
        <v>528</v>
      </c>
      <c r="H200" s="6" t="s">
        <v>526</v>
      </c>
      <c r="I200" s="6">
        <v>0</v>
      </c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46">
        <v>45987.477094907401</v>
      </c>
      <c r="X200" s="6" t="s">
        <v>4400</v>
      </c>
      <c r="Y200" s="6" t="s">
        <v>518</v>
      </c>
    </row>
    <row r="201" spans="1:25">
      <c r="A201" s="6">
        <v>2026</v>
      </c>
      <c r="B201" s="6" t="s">
        <v>530</v>
      </c>
      <c r="C201" s="6" t="s">
        <v>531</v>
      </c>
      <c r="D201" s="6" t="s">
        <v>2277</v>
      </c>
      <c r="E201" s="6" t="s">
        <v>2278</v>
      </c>
      <c r="F201" s="6" t="s">
        <v>534</v>
      </c>
      <c r="G201" s="6" t="s">
        <v>528</v>
      </c>
      <c r="H201" s="6" t="s">
        <v>526</v>
      </c>
      <c r="I201" s="6">
        <v>0</v>
      </c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46">
        <v>45987.477094907401</v>
      </c>
      <c r="X201" s="6" t="s">
        <v>4400</v>
      </c>
      <c r="Y201" s="6" t="s">
        <v>518</v>
      </c>
    </row>
    <row r="202" spans="1:25">
      <c r="A202" s="6">
        <v>2026</v>
      </c>
      <c r="B202" s="6" t="s">
        <v>530</v>
      </c>
      <c r="C202" s="6" t="s">
        <v>531</v>
      </c>
      <c r="D202" s="6" t="s">
        <v>2279</v>
      </c>
      <c r="E202" s="6" t="s">
        <v>2280</v>
      </c>
      <c r="F202" s="6" t="s">
        <v>534</v>
      </c>
      <c r="G202" s="6" t="s">
        <v>528</v>
      </c>
      <c r="H202" s="6" t="s">
        <v>526</v>
      </c>
      <c r="I202" s="6">
        <v>0</v>
      </c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46">
        <v>45987.477094907401</v>
      </c>
      <c r="X202" s="6" t="s">
        <v>4400</v>
      </c>
      <c r="Y202" s="6" t="s">
        <v>518</v>
      </c>
    </row>
    <row r="203" spans="1:25">
      <c r="A203" s="6">
        <v>2026</v>
      </c>
      <c r="B203" s="6" t="s">
        <v>530</v>
      </c>
      <c r="C203" s="6" t="s">
        <v>531</v>
      </c>
      <c r="D203" s="6" t="s">
        <v>3587</v>
      </c>
      <c r="E203" s="6" t="s">
        <v>3588</v>
      </c>
      <c r="F203" s="6" t="s">
        <v>534</v>
      </c>
      <c r="G203" s="6" t="s">
        <v>528</v>
      </c>
      <c r="H203" s="6" t="s">
        <v>526</v>
      </c>
      <c r="I203" s="6">
        <v>24252.73</v>
      </c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46">
        <v>45987.477094907401</v>
      </c>
      <c r="X203" s="6" t="s">
        <v>4400</v>
      </c>
      <c r="Y203" s="6" t="s">
        <v>518</v>
      </c>
    </row>
    <row r="204" spans="1:25">
      <c r="A204" s="6">
        <v>2026</v>
      </c>
      <c r="B204" s="6" t="s">
        <v>530</v>
      </c>
      <c r="C204" s="6" t="s">
        <v>531</v>
      </c>
      <c r="D204" s="6" t="s">
        <v>2913</v>
      </c>
      <c r="E204" s="6" t="s">
        <v>2914</v>
      </c>
      <c r="F204" s="6" t="s">
        <v>534</v>
      </c>
      <c r="G204" s="6" t="s">
        <v>528</v>
      </c>
      <c r="H204" s="6" t="s">
        <v>526</v>
      </c>
      <c r="I204" s="6">
        <v>1809061.58</v>
      </c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46">
        <v>45987.477094907401</v>
      </c>
      <c r="X204" s="6" t="s">
        <v>4400</v>
      </c>
      <c r="Y204" s="6" t="s">
        <v>518</v>
      </c>
    </row>
    <row r="205" spans="1:25">
      <c r="A205" s="6">
        <v>2026</v>
      </c>
      <c r="B205" s="6" t="s">
        <v>530</v>
      </c>
      <c r="C205" s="6" t="s">
        <v>531</v>
      </c>
      <c r="D205" s="6" t="s">
        <v>3725</v>
      </c>
      <c r="E205" s="6" t="s">
        <v>3726</v>
      </c>
      <c r="F205" s="6" t="s">
        <v>534</v>
      </c>
      <c r="G205" s="6" t="s">
        <v>528</v>
      </c>
      <c r="H205" s="6" t="s">
        <v>526</v>
      </c>
      <c r="I205" s="6">
        <v>125000</v>
      </c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46">
        <v>45987.477094907401</v>
      </c>
      <c r="X205" s="6" t="s">
        <v>4400</v>
      </c>
      <c r="Y205" s="6" t="s">
        <v>518</v>
      </c>
    </row>
    <row r="206" spans="1:25">
      <c r="A206" s="6">
        <v>2026</v>
      </c>
      <c r="B206" s="6" t="s">
        <v>530</v>
      </c>
      <c r="C206" s="6" t="s">
        <v>531</v>
      </c>
      <c r="D206" s="6" t="s">
        <v>1477</v>
      </c>
      <c r="E206" s="6" t="s">
        <v>1478</v>
      </c>
      <c r="F206" s="6" t="s">
        <v>534</v>
      </c>
      <c r="G206" s="6" t="s">
        <v>528</v>
      </c>
      <c r="H206" s="6" t="s">
        <v>526</v>
      </c>
      <c r="I206" s="6">
        <v>0</v>
      </c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46">
        <v>45987.477094907401</v>
      </c>
      <c r="X206" s="6" t="s">
        <v>4400</v>
      </c>
      <c r="Y206" s="6" t="s">
        <v>518</v>
      </c>
    </row>
    <row r="207" spans="1:25">
      <c r="A207" s="6">
        <v>2026</v>
      </c>
      <c r="B207" s="6" t="s">
        <v>530</v>
      </c>
      <c r="C207" s="6" t="s">
        <v>531</v>
      </c>
      <c r="D207" s="6" t="s">
        <v>3253</v>
      </c>
      <c r="E207" s="6" t="s">
        <v>3254</v>
      </c>
      <c r="F207" s="6" t="s">
        <v>534</v>
      </c>
      <c r="G207" s="6" t="s">
        <v>528</v>
      </c>
      <c r="H207" s="6" t="s">
        <v>526</v>
      </c>
      <c r="I207" s="6">
        <v>0</v>
      </c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46">
        <v>45987.477094907401</v>
      </c>
      <c r="X207" s="6" t="s">
        <v>4400</v>
      </c>
      <c r="Y207" s="6" t="s">
        <v>518</v>
      </c>
    </row>
    <row r="208" spans="1:25">
      <c r="A208" s="6">
        <v>2026</v>
      </c>
      <c r="B208" s="6" t="s">
        <v>530</v>
      </c>
      <c r="C208" s="6" t="s">
        <v>531</v>
      </c>
      <c r="D208" s="6" t="s">
        <v>3267</v>
      </c>
      <c r="E208" s="6" t="s">
        <v>3268</v>
      </c>
      <c r="F208" s="6" t="s">
        <v>534</v>
      </c>
      <c r="G208" s="6" t="s">
        <v>528</v>
      </c>
      <c r="H208" s="6" t="s">
        <v>526</v>
      </c>
      <c r="I208" s="6">
        <v>0</v>
      </c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46">
        <v>45987.477094907401</v>
      </c>
      <c r="X208" s="6" t="s">
        <v>4400</v>
      </c>
      <c r="Y208" s="6" t="s">
        <v>518</v>
      </c>
    </row>
    <row r="209" spans="1:25">
      <c r="A209" s="6">
        <v>2026</v>
      </c>
      <c r="B209" s="6" t="s">
        <v>530</v>
      </c>
      <c r="C209" s="6" t="s">
        <v>531</v>
      </c>
      <c r="D209" s="6" t="s">
        <v>2537</v>
      </c>
      <c r="E209" s="6" t="s">
        <v>2538</v>
      </c>
      <c r="F209" s="6" t="s">
        <v>534</v>
      </c>
      <c r="G209" s="6" t="s">
        <v>528</v>
      </c>
      <c r="H209" s="6" t="s">
        <v>526</v>
      </c>
      <c r="I209" s="6">
        <v>0</v>
      </c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46">
        <v>45987.477094907401</v>
      </c>
      <c r="X209" s="6" t="s">
        <v>4400</v>
      </c>
      <c r="Y209" s="6" t="s">
        <v>518</v>
      </c>
    </row>
    <row r="210" spans="1:25">
      <c r="A210" s="6">
        <v>2026</v>
      </c>
      <c r="B210" s="6" t="s">
        <v>530</v>
      </c>
      <c r="C210" s="6" t="s">
        <v>531</v>
      </c>
      <c r="D210" s="6" t="s">
        <v>2551</v>
      </c>
      <c r="E210" s="6" t="s">
        <v>2552</v>
      </c>
      <c r="F210" s="6" t="s">
        <v>534</v>
      </c>
      <c r="G210" s="6" t="s">
        <v>528</v>
      </c>
      <c r="H210" s="6" t="s">
        <v>526</v>
      </c>
      <c r="I210" s="6">
        <v>0</v>
      </c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46">
        <v>45987.477094907401</v>
      </c>
      <c r="X210" s="6" t="s">
        <v>4400</v>
      </c>
      <c r="Y210" s="6" t="s">
        <v>518</v>
      </c>
    </row>
    <row r="211" spans="1:25">
      <c r="A211" s="6">
        <v>2026</v>
      </c>
      <c r="B211" s="6" t="s">
        <v>530</v>
      </c>
      <c r="C211" s="6" t="s">
        <v>531</v>
      </c>
      <c r="D211" s="6" t="s">
        <v>2617</v>
      </c>
      <c r="E211" s="6" t="s">
        <v>2618</v>
      </c>
      <c r="F211" s="6" t="s">
        <v>534</v>
      </c>
      <c r="G211" s="6" t="s">
        <v>528</v>
      </c>
      <c r="H211" s="6" t="s">
        <v>526</v>
      </c>
      <c r="I211" s="6">
        <v>42313.3</v>
      </c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46">
        <v>45987.477094907401</v>
      </c>
      <c r="X211" s="6" t="s">
        <v>4400</v>
      </c>
      <c r="Y211" s="6" t="s">
        <v>518</v>
      </c>
    </row>
    <row r="212" spans="1:25">
      <c r="A212" s="6">
        <v>2026</v>
      </c>
      <c r="B212" s="6" t="s">
        <v>530</v>
      </c>
      <c r="C212" s="6" t="s">
        <v>531</v>
      </c>
      <c r="D212" s="6" t="s">
        <v>1569</v>
      </c>
      <c r="E212" s="6" t="s">
        <v>1570</v>
      </c>
      <c r="F212" s="6" t="s">
        <v>534</v>
      </c>
      <c r="G212" s="6" t="s">
        <v>528</v>
      </c>
      <c r="H212" s="6" t="s">
        <v>526</v>
      </c>
      <c r="I212" s="6">
        <v>0</v>
      </c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46">
        <v>45987.477094907401</v>
      </c>
      <c r="X212" s="6" t="s">
        <v>4400</v>
      </c>
      <c r="Y212" s="6" t="s">
        <v>518</v>
      </c>
    </row>
    <row r="213" spans="1:25">
      <c r="A213" s="6">
        <v>2026</v>
      </c>
      <c r="B213" s="6" t="s">
        <v>530</v>
      </c>
      <c r="C213" s="6" t="s">
        <v>531</v>
      </c>
      <c r="D213" s="6" t="s">
        <v>935</v>
      </c>
      <c r="E213" s="6" t="s">
        <v>936</v>
      </c>
      <c r="F213" s="6" t="s">
        <v>534</v>
      </c>
      <c r="G213" s="6" t="s">
        <v>528</v>
      </c>
      <c r="H213" s="6" t="s">
        <v>526</v>
      </c>
      <c r="I213" s="6">
        <v>0</v>
      </c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46">
        <v>45987.477094907401</v>
      </c>
      <c r="X213" s="6" t="s">
        <v>4400</v>
      </c>
      <c r="Y213" s="6" t="s">
        <v>518</v>
      </c>
    </row>
    <row r="214" spans="1:25">
      <c r="A214" s="6">
        <v>2026</v>
      </c>
      <c r="B214" s="6" t="s">
        <v>530</v>
      </c>
      <c r="C214" s="6" t="s">
        <v>531</v>
      </c>
      <c r="D214" s="6" t="s">
        <v>985</v>
      </c>
      <c r="E214" s="6" t="s">
        <v>986</v>
      </c>
      <c r="F214" s="6" t="s">
        <v>534</v>
      </c>
      <c r="G214" s="6" t="s">
        <v>528</v>
      </c>
      <c r="H214" s="6" t="s">
        <v>526</v>
      </c>
      <c r="I214" s="6">
        <v>0</v>
      </c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46">
        <v>45987.477094907401</v>
      </c>
      <c r="X214" s="6" t="s">
        <v>4400</v>
      </c>
      <c r="Y214" s="6" t="s">
        <v>518</v>
      </c>
    </row>
    <row r="215" spans="1:25">
      <c r="A215" s="6">
        <v>2026</v>
      </c>
      <c r="B215" s="6" t="s">
        <v>530</v>
      </c>
      <c r="C215" s="6" t="s">
        <v>531</v>
      </c>
      <c r="D215" s="6" t="s">
        <v>999</v>
      </c>
      <c r="E215" s="6" t="s">
        <v>1000</v>
      </c>
      <c r="F215" s="6" t="s">
        <v>534</v>
      </c>
      <c r="G215" s="6" t="s">
        <v>528</v>
      </c>
      <c r="H215" s="6" t="s">
        <v>526</v>
      </c>
      <c r="I215" s="6">
        <v>0</v>
      </c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46">
        <v>45987.477094907401</v>
      </c>
      <c r="X215" s="6" t="s">
        <v>4400</v>
      </c>
      <c r="Y215" s="6" t="s">
        <v>518</v>
      </c>
    </row>
    <row r="216" spans="1:25">
      <c r="A216" s="6">
        <v>2026</v>
      </c>
      <c r="B216" s="6" t="s">
        <v>530</v>
      </c>
      <c r="C216" s="6" t="s">
        <v>531</v>
      </c>
      <c r="D216" s="6" t="s">
        <v>3785</v>
      </c>
      <c r="E216" s="6" t="s">
        <v>3786</v>
      </c>
      <c r="F216" s="6" t="s">
        <v>534</v>
      </c>
      <c r="G216" s="6" t="s">
        <v>528</v>
      </c>
      <c r="H216" s="6" t="s">
        <v>526</v>
      </c>
      <c r="I216" s="6">
        <v>3366967.7</v>
      </c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46">
        <v>45987.477094907401</v>
      </c>
      <c r="X216" s="6" t="s">
        <v>4400</v>
      </c>
      <c r="Y216" s="6" t="s">
        <v>518</v>
      </c>
    </row>
    <row r="217" spans="1:25">
      <c r="A217" s="6">
        <v>2026</v>
      </c>
      <c r="B217" s="6" t="s">
        <v>530</v>
      </c>
      <c r="C217" s="6" t="s">
        <v>531</v>
      </c>
      <c r="D217" s="6" t="s">
        <v>2847</v>
      </c>
      <c r="E217" s="6" t="s">
        <v>2848</v>
      </c>
      <c r="F217" s="6" t="s">
        <v>534</v>
      </c>
      <c r="G217" s="6" t="s">
        <v>528</v>
      </c>
      <c r="H217" s="6" t="s">
        <v>526</v>
      </c>
      <c r="I217" s="6">
        <v>0</v>
      </c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46">
        <v>45987.477094907401</v>
      </c>
      <c r="X217" s="6" t="s">
        <v>4400</v>
      </c>
      <c r="Y217" s="6" t="s">
        <v>518</v>
      </c>
    </row>
    <row r="218" spans="1:25">
      <c r="A218" s="6">
        <v>2026</v>
      </c>
      <c r="B218" s="6" t="s">
        <v>530</v>
      </c>
      <c r="C218" s="6" t="s">
        <v>531</v>
      </c>
      <c r="D218" s="6" t="s">
        <v>3435</v>
      </c>
      <c r="E218" s="6" t="s">
        <v>3436</v>
      </c>
      <c r="F218" s="6" t="s">
        <v>534</v>
      </c>
      <c r="G218" s="6" t="s">
        <v>528</v>
      </c>
      <c r="H218" s="6" t="s">
        <v>526</v>
      </c>
      <c r="I218" s="6">
        <v>0</v>
      </c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46">
        <v>45987.477094907401</v>
      </c>
      <c r="X218" s="6" t="s">
        <v>4400</v>
      </c>
      <c r="Y218" s="6" t="s">
        <v>518</v>
      </c>
    </row>
    <row r="219" spans="1:25">
      <c r="A219" s="6">
        <v>2026</v>
      </c>
      <c r="B219" s="6" t="s">
        <v>530</v>
      </c>
      <c r="C219" s="6" t="s">
        <v>531</v>
      </c>
      <c r="D219" s="6" t="s">
        <v>3101</v>
      </c>
      <c r="E219" s="6" t="s">
        <v>3102</v>
      </c>
      <c r="F219" s="6" t="s">
        <v>534</v>
      </c>
      <c r="G219" s="6" t="s">
        <v>528</v>
      </c>
      <c r="H219" s="6" t="s">
        <v>526</v>
      </c>
      <c r="I219" s="6">
        <v>0</v>
      </c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46">
        <v>45987.477094907401</v>
      </c>
      <c r="X219" s="6" t="s">
        <v>4400</v>
      </c>
      <c r="Y219" s="6" t="s">
        <v>518</v>
      </c>
    </row>
    <row r="220" spans="1:25">
      <c r="A220" s="6">
        <v>2026</v>
      </c>
      <c r="B220" s="6" t="s">
        <v>530</v>
      </c>
      <c r="C220" s="6" t="s">
        <v>531</v>
      </c>
      <c r="D220" s="6" t="s">
        <v>2937</v>
      </c>
      <c r="E220" s="6" t="s">
        <v>2938</v>
      </c>
      <c r="F220" s="6" t="s">
        <v>534</v>
      </c>
      <c r="G220" s="6" t="s">
        <v>528</v>
      </c>
      <c r="H220" s="6" t="s">
        <v>526</v>
      </c>
      <c r="I220" s="6">
        <v>110700</v>
      </c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46">
        <v>45987.477094907401</v>
      </c>
      <c r="X220" s="6" t="s">
        <v>4400</v>
      </c>
      <c r="Y220" s="6" t="s">
        <v>518</v>
      </c>
    </row>
    <row r="221" spans="1:25">
      <c r="A221" s="6">
        <v>2026</v>
      </c>
      <c r="B221" s="6" t="s">
        <v>530</v>
      </c>
      <c r="C221" s="6" t="s">
        <v>531</v>
      </c>
      <c r="D221" s="6" t="s">
        <v>4201</v>
      </c>
      <c r="E221" s="6" t="s">
        <v>4202</v>
      </c>
      <c r="F221" s="6" t="s">
        <v>534</v>
      </c>
      <c r="G221" s="6" t="s">
        <v>528</v>
      </c>
      <c r="H221" s="6" t="s">
        <v>526</v>
      </c>
      <c r="I221" s="6">
        <v>0</v>
      </c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46">
        <v>45987.477094907401</v>
      </c>
      <c r="X221" s="6" t="s">
        <v>4400</v>
      </c>
      <c r="Y221" s="6" t="s">
        <v>518</v>
      </c>
    </row>
    <row r="222" spans="1:25">
      <c r="A222" s="6">
        <v>2026</v>
      </c>
      <c r="B222" s="6" t="s">
        <v>530</v>
      </c>
      <c r="C222" s="6" t="s">
        <v>531</v>
      </c>
      <c r="D222" s="6" t="s">
        <v>2655</v>
      </c>
      <c r="E222" s="6" t="s">
        <v>2656</v>
      </c>
      <c r="F222" s="6" t="s">
        <v>534</v>
      </c>
      <c r="G222" s="6" t="s">
        <v>528</v>
      </c>
      <c r="H222" s="6" t="s">
        <v>526</v>
      </c>
      <c r="I222" s="6">
        <v>0</v>
      </c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46">
        <v>45987.477094907401</v>
      </c>
      <c r="X222" s="6" t="s">
        <v>4400</v>
      </c>
      <c r="Y222" s="6" t="s">
        <v>518</v>
      </c>
    </row>
    <row r="223" spans="1:25">
      <c r="A223" s="6">
        <v>2026</v>
      </c>
      <c r="B223" s="6" t="s">
        <v>530</v>
      </c>
      <c r="C223" s="6" t="s">
        <v>531</v>
      </c>
      <c r="D223" s="6" t="s">
        <v>603</v>
      </c>
      <c r="E223" s="6" t="s">
        <v>604</v>
      </c>
      <c r="F223" s="6" t="s">
        <v>534</v>
      </c>
      <c r="G223" s="6" t="s">
        <v>528</v>
      </c>
      <c r="H223" s="6" t="s">
        <v>526</v>
      </c>
      <c r="I223" s="6">
        <v>90000</v>
      </c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46">
        <v>45987.477094907401</v>
      </c>
      <c r="X223" s="6" t="s">
        <v>4400</v>
      </c>
      <c r="Y223" s="6" t="s">
        <v>518</v>
      </c>
    </row>
    <row r="224" spans="1:25">
      <c r="A224" s="6">
        <v>2026</v>
      </c>
      <c r="B224" s="6" t="s">
        <v>530</v>
      </c>
      <c r="C224" s="6" t="s">
        <v>531</v>
      </c>
      <c r="D224" s="6" t="s">
        <v>4131</v>
      </c>
      <c r="E224" s="6" t="s">
        <v>4132</v>
      </c>
      <c r="F224" s="6" t="s">
        <v>534</v>
      </c>
      <c r="G224" s="6" t="s">
        <v>528</v>
      </c>
      <c r="H224" s="6" t="s">
        <v>526</v>
      </c>
      <c r="I224" s="6">
        <v>0</v>
      </c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46">
        <v>45987.477094907401</v>
      </c>
      <c r="X224" s="6" t="s">
        <v>4400</v>
      </c>
      <c r="Y224" s="6" t="s">
        <v>518</v>
      </c>
    </row>
    <row r="225" spans="1:25">
      <c r="A225" s="6">
        <v>2026</v>
      </c>
      <c r="B225" s="6" t="s">
        <v>530</v>
      </c>
      <c r="C225" s="6" t="s">
        <v>531</v>
      </c>
      <c r="D225" s="6" t="s">
        <v>3769</v>
      </c>
      <c r="E225" s="6" t="s">
        <v>3770</v>
      </c>
      <c r="F225" s="6" t="s">
        <v>534</v>
      </c>
      <c r="G225" s="6" t="s">
        <v>528</v>
      </c>
      <c r="H225" s="6" t="s">
        <v>526</v>
      </c>
      <c r="I225" s="6">
        <v>0</v>
      </c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46">
        <v>45987.477094907401</v>
      </c>
      <c r="X225" s="6" t="s">
        <v>4400</v>
      </c>
      <c r="Y225" s="6" t="s">
        <v>518</v>
      </c>
    </row>
    <row r="226" spans="1:25">
      <c r="A226" s="6">
        <v>2026</v>
      </c>
      <c r="B226" s="6" t="s">
        <v>530</v>
      </c>
      <c r="C226" s="6" t="s">
        <v>531</v>
      </c>
      <c r="D226" s="6" t="s">
        <v>1861</v>
      </c>
      <c r="E226" s="6" t="s">
        <v>1862</v>
      </c>
      <c r="F226" s="6" t="s">
        <v>534</v>
      </c>
      <c r="G226" s="6" t="s">
        <v>528</v>
      </c>
      <c r="H226" s="6" t="s">
        <v>526</v>
      </c>
      <c r="I226" s="6">
        <v>1698.19</v>
      </c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46">
        <v>45987.477094907401</v>
      </c>
      <c r="X226" s="6" t="s">
        <v>4400</v>
      </c>
      <c r="Y226" s="6" t="s">
        <v>518</v>
      </c>
    </row>
    <row r="227" spans="1:25">
      <c r="A227" s="6">
        <v>2026</v>
      </c>
      <c r="B227" s="6" t="s">
        <v>530</v>
      </c>
      <c r="C227" s="6" t="s">
        <v>531</v>
      </c>
      <c r="D227" s="6" t="s">
        <v>3183</v>
      </c>
      <c r="E227" s="6" t="s">
        <v>3184</v>
      </c>
      <c r="F227" s="6" t="s">
        <v>534</v>
      </c>
      <c r="G227" s="6" t="s">
        <v>528</v>
      </c>
      <c r="H227" s="6" t="s">
        <v>526</v>
      </c>
      <c r="I227" s="6">
        <v>0</v>
      </c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46">
        <v>45987.477094907401</v>
      </c>
      <c r="X227" s="6" t="s">
        <v>4400</v>
      </c>
      <c r="Y227" s="6" t="s">
        <v>518</v>
      </c>
    </row>
    <row r="228" spans="1:25">
      <c r="A228" s="6">
        <v>2026</v>
      </c>
      <c r="B228" s="6" t="s">
        <v>530</v>
      </c>
      <c r="C228" s="6" t="s">
        <v>531</v>
      </c>
      <c r="D228" s="6" t="s">
        <v>2411</v>
      </c>
      <c r="E228" s="6" t="s">
        <v>2412</v>
      </c>
      <c r="F228" s="6" t="s">
        <v>534</v>
      </c>
      <c r="G228" s="6" t="s">
        <v>528</v>
      </c>
      <c r="H228" s="6" t="s">
        <v>526</v>
      </c>
      <c r="I228" s="6">
        <v>0</v>
      </c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46">
        <v>45987.477094907401</v>
      </c>
      <c r="X228" s="6" t="s">
        <v>4400</v>
      </c>
      <c r="Y228" s="6" t="s">
        <v>518</v>
      </c>
    </row>
    <row r="229" spans="1:25">
      <c r="A229" s="6">
        <v>2026</v>
      </c>
      <c r="B229" s="6" t="s">
        <v>530</v>
      </c>
      <c r="C229" s="6" t="s">
        <v>531</v>
      </c>
      <c r="D229" s="6" t="s">
        <v>4373</v>
      </c>
      <c r="E229" s="6" t="s">
        <v>4374</v>
      </c>
      <c r="F229" s="6" t="s">
        <v>534</v>
      </c>
      <c r="G229" s="6" t="s">
        <v>528</v>
      </c>
      <c r="H229" s="6" t="s">
        <v>526</v>
      </c>
      <c r="I229" s="6">
        <v>30000</v>
      </c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46">
        <v>45987.477094907401</v>
      </c>
      <c r="X229" s="6" t="s">
        <v>4400</v>
      </c>
      <c r="Y229" s="6" t="s">
        <v>518</v>
      </c>
    </row>
    <row r="230" spans="1:25">
      <c r="A230" s="6">
        <v>2026</v>
      </c>
      <c r="B230" s="6" t="s">
        <v>530</v>
      </c>
      <c r="C230" s="6" t="s">
        <v>531</v>
      </c>
      <c r="D230" s="6" t="s">
        <v>3185</v>
      </c>
      <c r="E230" s="6" t="s">
        <v>3186</v>
      </c>
      <c r="F230" s="6" t="s">
        <v>534</v>
      </c>
      <c r="G230" s="6" t="s">
        <v>528</v>
      </c>
      <c r="H230" s="6" t="s">
        <v>526</v>
      </c>
      <c r="I230" s="6">
        <v>0</v>
      </c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46">
        <v>45987.477094907401</v>
      </c>
      <c r="X230" s="6" t="s">
        <v>4400</v>
      </c>
      <c r="Y230" s="6" t="s">
        <v>518</v>
      </c>
    </row>
    <row r="231" spans="1:25">
      <c r="A231" s="6">
        <v>2026</v>
      </c>
      <c r="B231" s="6" t="s">
        <v>530</v>
      </c>
      <c r="C231" s="6" t="s">
        <v>531</v>
      </c>
      <c r="D231" s="6" t="s">
        <v>1605</v>
      </c>
      <c r="E231" s="6" t="s">
        <v>1606</v>
      </c>
      <c r="F231" s="6" t="s">
        <v>534</v>
      </c>
      <c r="G231" s="6" t="s">
        <v>528</v>
      </c>
      <c r="H231" s="6" t="s">
        <v>526</v>
      </c>
      <c r="I231" s="6">
        <v>190000</v>
      </c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46">
        <v>45987.477094907401</v>
      </c>
      <c r="X231" s="6" t="s">
        <v>4400</v>
      </c>
      <c r="Y231" s="6" t="s">
        <v>518</v>
      </c>
    </row>
    <row r="232" spans="1:25">
      <c r="A232" s="6">
        <v>2026</v>
      </c>
      <c r="B232" s="6" t="s">
        <v>530</v>
      </c>
      <c r="C232" s="6" t="s">
        <v>531</v>
      </c>
      <c r="D232" s="6" t="s">
        <v>3197</v>
      </c>
      <c r="E232" s="6" t="s">
        <v>3198</v>
      </c>
      <c r="F232" s="6" t="s">
        <v>534</v>
      </c>
      <c r="G232" s="6" t="s">
        <v>528</v>
      </c>
      <c r="H232" s="6" t="s">
        <v>526</v>
      </c>
      <c r="I232" s="6">
        <v>0</v>
      </c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46">
        <v>45987.477094907401</v>
      </c>
      <c r="X232" s="6" t="s">
        <v>4400</v>
      </c>
      <c r="Y232" s="6" t="s">
        <v>518</v>
      </c>
    </row>
    <row r="233" spans="1:25">
      <c r="A233" s="6">
        <v>2026</v>
      </c>
      <c r="B233" s="6" t="s">
        <v>530</v>
      </c>
      <c r="C233" s="6" t="s">
        <v>531</v>
      </c>
      <c r="D233" s="6" t="s">
        <v>3597</v>
      </c>
      <c r="E233" s="6" t="s">
        <v>3598</v>
      </c>
      <c r="F233" s="6" t="s">
        <v>534</v>
      </c>
      <c r="G233" s="6" t="s">
        <v>528</v>
      </c>
      <c r="H233" s="6" t="s">
        <v>526</v>
      </c>
      <c r="I233" s="6">
        <v>0</v>
      </c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46">
        <v>45987.477094907401</v>
      </c>
      <c r="X233" s="6" t="s">
        <v>4400</v>
      </c>
      <c r="Y233" s="6" t="s">
        <v>518</v>
      </c>
    </row>
    <row r="234" spans="1:25">
      <c r="A234" s="6">
        <v>2026</v>
      </c>
      <c r="B234" s="6" t="s">
        <v>530</v>
      </c>
      <c r="C234" s="6" t="s">
        <v>531</v>
      </c>
      <c r="D234" s="6" t="s">
        <v>3495</v>
      </c>
      <c r="E234" s="6" t="s">
        <v>3496</v>
      </c>
      <c r="F234" s="6" t="s">
        <v>534</v>
      </c>
      <c r="G234" s="6" t="s">
        <v>528</v>
      </c>
      <c r="H234" s="6" t="s">
        <v>526</v>
      </c>
      <c r="I234" s="6">
        <v>800000</v>
      </c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46">
        <v>45987.477094907401</v>
      </c>
      <c r="X234" s="6" t="s">
        <v>4400</v>
      </c>
      <c r="Y234" s="6" t="s">
        <v>518</v>
      </c>
    </row>
    <row r="235" spans="1:25">
      <c r="A235" s="6">
        <v>2026</v>
      </c>
      <c r="B235" s="6" t="s">
        <v>530</v>
      </c>
      <c r="C235" s="6" t="s">
        <v>531</v>
      </c>
      <c r="D235" s="6" t="s">
        <v>3273</v>
      </c>
      <c r="E235" s="6" t="s">
        <v>3274</v>
      </c>
      <c r="F235" s="6" t="s">
        <v>534</v>
      </c>
      <c r="G235" s="6" t="s">
        <v>528</v>
      </c>
      <c r="H235" s="6" t="s">
        <v>526</v>
      </c>
      <c r="I235" s="6">
        <v>0</v>
      </c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46">
        <v>45987.477094907401</v>
      </c>
      <c r="X235" s="6" t="s">
        <v>4400</v>
      </c>
      <c r="Y235" s="6" t="s">
        <v>518</v>
      </c>
    </row>
    <row r="236" spans="1:25">
      <c r="A236" s="6">
        <v>2026</v>
      </c>
      <c r="B236" s="6" t="s">
        <v>530</v>
      </c>
      <c r="C236" s="6" t="s">
        <v>531</v>
      </c>
      <c r="D236" s="6" t="s">
        <v>2387</v>
      </c>
      <c r="E236" s="6" t="s">
        <v>2388</v>
      </c>
      <c r="F236" s="6" t="s">
        <v>534</v>
      </c>
      <c r="G236" s="6" t="s">
        <v>528</v>
      </c>
      <c r="H236" s="6" t="s">
        <v>526</v>
      </c>
      <c r="I236" s="6">
        <v>0</v>
      </c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46">
        <v>45987.477094907401</v>
      </c>
      <c r="X236" s="6" t="s">
        <v>4400</v>
      </c>
      <c r="Y236" s="6" t="s">
        <v>518</v>
      </c>
    </row>
    <row r="237" spans="1:25">
      <c r="A237" s="6">
        <v>2026</v>
      </c>
      <c r="B237" s="6" t="s">
        <v>530</v>
      </c>
      <c r="C237" s="6" t="s">
        <v>531</v>
      </c>
      <c r="D237" s="6" t="s">
        <v>965</v>
      </c>
      <c r="E237" s="6" t="s">
        <v>966</v>
      </c>
      <c r="F237" s="6" t="s">
        <v>534</v>
      </c>
      <c r="G237" s="6" t="s">
        <v>528</v>
      </c>
      <c r="H237" s="6" t="s">
        <v>526</v>
      </c>
      <c r="I237" s="6">
        <v>0</v>
      </c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46">
        <v>45987.477094907401</v>
      </c>
      <c r="X237" s="6" t="s">
        <v>4400</v>
      </c>
      <c r="Y237" s="6" t="s">
        <v>518</v>
      </c>
    </row>
    <row r="238" spans="1:25">
      <c r="A238" s="6">
        <v>2026</v>
      </c>
      <c r="B238" s="6" t="s">
        <v>530</v>
      </c>
      <c r="C238" s="6" t="s">
        <v>531</v>
      </c>
      <c r="D238" s="6" t="s">
        <v>685</v>
      </c>
      <c r="E238" s="6" t="s">
        <v>686</v>
      </c>
      <c r="F238" s="6" t="s">
        <v>534</v>
      </c>
      <c r="G238" s="6" t="s">
        <v>528</v>
      </c>
      <c r="H238" s="6" t="s">
        <v>526</v>
      </c>
      <c r="I238" s="6">
        <v>1192600</v>
      </c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46">
        <v>45987.477094907401</v>
      </c>
      <c r="X238" s="6" t="s">
        <v>4400</v>
      </c>
      <c r="Y238" s="6" t="s">
        <v>518</v>
      </c>
    </row>
    <row r="239" spans="1:25">
      <c r="A239" s="6">
        <v>2026</v>
      </c>
      <c r="B239" s="6" t="s">
        <v>530</v>
      </c>
      <c r="C239" s="6" t="s">
        <v>531</v>
      </c>
      <c r="D239" s="6" t="s">
        <v>2249</v>
      </c>
      <c r="E239" s="6" t="s">
        <v>2250</v>
      </c>
      <c r="F239" s="6" t="s">
        <v>534</v>
      </c>
      <c r="G239" s="6" t="s">
        <v>528</v>
      </c>
      <c r="H239" s="6" t="s">
        <v>526</v>
      </c>
      <c r="I239" s="6">
        <v>0</v>
      </c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46">
        <v>45987.477094907401</v>
      </c>
      <c r="X239" s="6" t="s">
        <v>4400</v>
      </c>
      <c r="Y239" s="6" t="s">
        <v>518</v>
      </c>
    </row>
    <row r="240" spans="1:25">
      <c r="A240" s="6">
        <v>2026</v>
      </c>
      <c r="B240" s="6" t="s">
        <v>530</v>
      </c>
      <c r="C240" s="6" t="s">
        <v>531</v>
      </c>
      <c r="D240" s="6" t="s">
        <v>1151</v>
      </c>
      <c r="E240" s="6" t="s">
        <v>1152</v>
      </c>
      <c r="F240" s="6" t="s">
        <v>534</v>
      </c>
      <c r="G240" s="6" t="s">
        <v>528</v>
      </c>
      <c r="H240" s="6" t="s">
        <v>526</v>
      </c>
      <c r="I240" s="6">
        <v>0</v>
      </c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46">
        <v>45987.477094907401</v>
      </c>
      <c r="X240" s="6" t="s">
        <v>4400</v>
      </c>
      <c r="Y240" s="6" t="s">
        <v>518</v>
      </c>
    </row>
    <row r="241" spans="1:25">
      <c r="A241" s="6">
        <v>2026</v>
      </c>
      <c r="B241" s="6" t="s">
        <v>530</v>
      </c>
      <c r="C241" s="6" t="s">
        <v>531</v>
      </c>
      <c r="D241" s="6" t="s">
        <v>3767</v>
      </c>
      <c r="E241" s="6" t="s">
        <v>3768</v>
      </c>
      <c r="F241" s="6" t="s">
        <v>534</v>
      </c>
      <c r="G241" s="6" t="s">
        <v>528</v>
      </c>
      <c r="H241" s="6" t="s">
        <v>526</v>
      </c>
      <c r="I241" s="6">
        <v>281865.67</v>
      </c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46">
        <v>45987.477094907401</v>
      </c>
      <c r="X241" s="6" t="s">
        <v>4400</v>
      </c>
      <c r="Y241" s="6" t="s">
        <v>518</v>
      </c>
    </row>
    <row r="242" spans="1:25">
      <c r="A242" s="6">
        <v>2026</v>
      </c>
      <c r="B242" s="6" t="s">
        <v>530</v>
      </c>
      <c r="C242" s="6" t="s">
        <v>531</v>
      </c>
      <c r="D242" s="6" t="s">
        <v>1949</v>
      </c>
      <c r="E242" s="6" t="s">
        <v>1950</v>
      </c>
      <c r="F242" s="6" t="s">
        <v>534</v>
      </c>
      <c r="G242" s="6" t="s">
        <v>528</v>
      </c>
      <c r="H242" s="6" t="s">
        <v>526</v>
      </c>
      <c r="I242" s="6">
        <v>0</v>
      </c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46">
        <v>45987.477094907401</v>
      </c>
      <c r="X242" s="6" t="s">
        <v>4400</v>
      </c>
      <c r="Y242" s="6" t="s">
        <v>518</v>
      </c>
    </row>
    <row r="243" spans="1:25">
      <c r="A243" s="6">
        <v>2026</v>
      </c>
      <c r="B243" s="6" t="s">
        <v>530</v>
      </c>
      <c r="C243" s="6" t="s">
        <v>531</v>
      </c>
      <c r="D243" s="6" t="s">
        <v>2255</v>
      </c>
      <c r="E243" s="6" t="s">
        <v>2256</v>
      </c>
      <c r="F243" s="6" t="s">
        <v>534</v>
      </c>
      <c r="G243" s="6" t="s">
        <v>528</v>
      </c>
      <c r="H243" s="6" t="s">
        <v>526</v>
      </c>
      <c r="I243" s="6">
        <v>0</v>
      </c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46">
        <v>45987.477094907401</v>
      </c>
      <c r="X243" s="6" t="s">
        <v>4400</v>
      </c>
      <c r="Y243" s="6" t="s">
        <v>518</v>
      </c>
    </row>
    <row r="244" spans="1:25">
      <c r="A244" s="6">
        <v>2026</v>
      </c>
      <c r="B244" s="6" t="s">
        <v>530</v>
      </c>
      <c r="C244" s="6" t="s">
        <v>531</v>
      </c>
      <c r="D244" s="6" t="s">
        <v>3501</v>
      </c>
      <c r="E244" s="6" t="s">
        <v>3502</v>
      </c>
      <c r="F244" s="6" t="s">
        <v>534</v>
      </c>
      <c r="G244" s="6" t="s">
        <v>528</v>
      </c>
      <c r="H244" s="6" t="s">
        <v>526</v>
      </c>
      <c r="I244" s="6">
        <v>258655.15</v>
      </c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46">
        <v>45987.477094907401</v>
      </c>
      <c r="X244" s="6" t="s">
        <v>4400</v>
      </c>
      <c r="Y244" s="6" t="s">
        <v>518</v>
      </c>
    </row>
    <row r="245" spans="1:25">
      <c r="A245" s="6">
        <v>2026</v>
      </c>
      <c r="B245" s="6" t="s">
        <v>530</v>
      </c>
      <c r="C245" s="6" t="s">
        <v>531</v>
      </c>
      <c r="D245" s="6" t="s">
        <v>3145</v>
      </c>
      <c r="E245" s="6" t="s">
        <v>3146</v>
      </c>
      <c r="F245" s="6" t="s">
        <v>534</v>
      </c>
      <c r="G245" s="6" t="s">
        <v>528</v>
      </c>
      <c r="H245" s="6" t="s">
        <v>526</v>
      </c>
      <c r="I245" s="6">
        <v>0</v>
      </c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46">
        <v>45987.477094907401</v>
      </c>
      <c r="X245" s="6" t="s">
        <v>4400</v>
      </c>
      <c r="Y245" s="6" t="s">
        <v>518</v>
      </c>
    </row>
    <row r="246" spans="1:25">
      <c r="A246" s="6">
        <v>2026</v>
      </c>
      <c r="B246" s="6" t="s">
        <v>530</v>
      </c>
      <c r="C246" s="6" t="s">
        <v>531</v>
      </c>
      <c r="D246" s="6" t="s">
        <v>2191</v>
      </c>
      <c r="E246" s="6" t="s">
        <v>2192</v>
      </c>
      <c r="F246" s="6" t="s">
        <v>534</v>
      </c>
      <c r="G246" s="6" t="s">
        <v>528</v>
      </c>
      <c r="H246" s="6" t="s">
        <v>526</v>
      </c>
      <c r="I246" s="6">
        <v>15000</v>
      </c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46">
        <v>45987.477094907401</v>
      </c>
      <c r="X246" s="6" t="s">
        <v>4400</v>
      </c>
      <c r="Y246" s="6" t="s">
        <v>518</v>
      </c>
    </row>
    <row r="247" spans="1:25">
      <c r="A247" s="6">
        <v>2026</v>
      </c>
      <c r="B247" s="6" t="s">
        <v>530</v>
      </c>
      <c r="C247" s="6" t="s">
        <v>531</v>
      </c>
      <c r="D247" s="6" t="s">
        <v>3729</v>
      </c>
      <c r="E247" s="6" t="s">
        <v>3730</v>
      </c>
      <c r="F247" s="6" t="s">
        <v>534</v>
      </c>
      <c r="G247" s="6" t="s">
        <v>528</v>
      </c>
      <c r="H247" s="6" t="s">
        <v>526</v>
      </c>
      <c r="I247" s="6">
        <v>0</v>
      </c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46">
        <v>45987.477094907401</v>
      </c>
      <c r="X247" s="6" t="s">
        <v>4400</v>
      </c>
      <c r="Y247" s="6" t="s">
        <v>518</v>
      </c>
    </row>
    <row r="248" spans="1:25">
      <c r="A248" s="6">
        <v>2026</v>
      </c>
      <c r="B248" s="6" t="s">
        <v>530</v>
      </c>
      <c r="C248" s="6" t="s">
        <v>531</v>
      </c>
      <c r="D248" s="6" t="s">
        <v>2345</v>
      </c>
      <c r="E248" s="6" t="s">
        <v>2346</v>
      </c>
      <c r="F248" s="6" t="s">
        <v>534</v>
      </c>
      <c r="G248" s="6" t="s">
        <v>528</v>
      </c>
      <c r="H248" s="6" t="s">
        <v>526</v>
      </c>
      <c r="I248" s="6">
        <v>0</v>
      </c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46">
        <v>45987.477094907401</v>
      </c>
      <c r="X248" s="6" t="s">
        <v>4400</v>
      </c>
      <c r="Y248" s="6" t="s">
        <v>518</v>
      </c>
    </row>
    <row r="249" spans="1:25">
      <c r="A249" s="6">
        <v>2026</v>
      </c>
      <c r="B249" s="6" t="s">
        <v>530</v>
      </c>
      <c r="C249" s="6" t="s">
        <v>531</v>
      </c>
      <c r="D249" s="6" t="s">
        <v>1625</v>
      </c>
      <c r="E249" s="6" t="s">
        <v>1626</v>
      </c>
      <c r="F249" s="6" t="s">
        <v>534</v>
      </c>
      <c r="G249" s="6" t="s">
        <v>528</v>
      </c>
      <c r="H249" s="6" t="s">
        <v>526</v>
      </c>
      <c r="I249" s="6">
        <v>0</v>
      </c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46">
        <v>45987.477094907401</v>
      </c>
      <c r="X249" s="6" t="s">
        <v>4400</v>
      </c>
      <c r="Y249" s="6" t="s">
        <v>518</v>
      </c>
    </row>
    <row r="250" spans="1:25">
      <c r="A250" s="6">
        <v>2026</v>
      </c>
      <c r="B250" s="6" t="s">
        <v>530</v>
      </c>
      <c r="C250" s="6" t="s">
        <v>531</v>
      </c>
      <c r="D250" s="6" t="s">
        <v>2569</v>
      </c>
      <c r="E250" s="6" t="s">
        <v>2570</v>
      </c>
      <c r="F250" s="6" t="s">
        <v>534</v>
      </c>
      <c r="G250" s="6" t="s">
        <v>528</v>
      </c>
      <c r="H250" s="6" t="s">
        <v>526</v>
      </c>
      <c r="I250" s="6">
        <v>0</v>
      </c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46">
        <v>45987.477094907401</v>
      </c>
      <c r="X250" s="6" t="s">
        <v>4400</v>
      </c>
      <c r="Y250" s="6" t="s">
        <v>518</v>
      </c>
    </row>
    <row r="251" spans="1:25">
      <c r="A251" s="6">
        <v>2026</v>
      </c>
      <c r="B251" s="6" t="s">
        <v>530</v>
      </c>
      <c r="C251" s="6" t="s">
        <v>531</v>
      </c>
      <c r="D251" s="6" t="s">
        <v>3447</v>
      </c>
      <c r="E251" s="6" t="s">
        <v>3448</v>
      </c>
      <c r="F251" s="6" t="s">
        <v>534</v>
      </c>
      <c r="G251" s="6" t="s">
        <v>528</v>
      </c>
      <c r="H251" s="6" t="s">
        <v>526</v>
      </c>
      <c r="I251" s="6">
        <v>0</v>
      </c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46">
        <v>45987.477094907401</v>
      </c>
      <c r="X251" s="6" t="s">
        <v>4400</v>
      </c>
      <c r="Y251" s="6" t="s">
        <v>518</v>
      </c>
    </row>
    <row r="252" spans="1:25">
      <c r="A252" s="6">
        <v>2026</v>
      </c>
      <c r="B252" s="6" t="s">
        <v>530</v>
      </c>
      <c r="C252" s="6" t="s">
        <v>531</v>
      </c>
      <c r="D252" s="6" t="s">
        <v>2717</v>
      </c>
      <c r="E252" s="6" t="s">
        <v>2718</v>
      </c>
      <c r="F252" s="6" t="s">
        <v>534</v>
      </c>
      <c r="G252" s="6" t="s">
        <v>528</v>
      </c>
      <c r="H252" s="6" t="s">
        <v>526</v>
      </c>
      <c r="I252" s="6">
        <v>0</v>
      </c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46">
        <v>45987.477094907401</v>
      </c>
      <c r="X252" s="6" t="s">
        <v>4400</v>
      </c>
      <c r="Y252" s="6" t="s">
        <v>518</v>
      </c>
    </row>
    <row r="253" spans="1:25">
      <c r="A253" s="6">
        <v>2026</v>
      </c>
      <c r="B253" s="6" t="s">
        <v>530</v>
      </c>
      <c r="C253" s="6" t="s">
        <v>531</v>
      </c>
      <c r="D253" s="6" t="s">
        <v>2171</v>
      </c>
      <c r="E253" s="6" t="s">
        <v>2172</v>
      </c>
      <c r="F253" s="6" t="s">
        <v>534</v>
      </c>
      <c r="G253" s="6" t="s">
        <v>528</v>
      </c>
      <c r="H253" s="6" t="s">
        <v>526</v>
      </c>
      <c r="I253" s="6">
        <v>0</v>
      </c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46">
        <v>45987.477094907401</v>
      </c>
      <c r="X253" s="6" t="s">
        <v>4400</v>
      </c>
      <c r="Y253" s="6" t="s">
        <v>518</v>
      </c>
    </row>
    <row r="254" spans="1:25">
      <c r="A254" s="6">
        <v>2026</v>
      </c>
      <c r="B254" s="6" t="s">
        <v>530</v>
      </c>
      <c r="C254" s="6" t="s">
        <v>531</v>
      </c>
      <c r="D254" s="6" t="s">
        <v>2405</v>
      </c>
      <c r="E254" s="6" t="s">
        <v>2406</v>
      </c>
      <c r="F254" s="6" t="s">
        <v>534</v>
      </c>
      <c r="G254" s="6" t="s">
        <v>528</v>
      </c>
      <c r="H254" s="6" t="s">
        <v>526</v>
      </c>
      <c r="I254" s="6">
        <v>197800</v>
      </c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46">
        <v>45987.477094907401</v>
      </c>
      <c r="X254" s="6" t="s">
        <v>4400</v>
      </c>
      <c r="Y254" s="6" t="s">
        <v>518</v>
      </c>
    </row>
    <row r="255" spans="1:25">
      <c r="A255" s="6">
        <v>2026</v>
      </c>
      <c r="B255" s="6" t="s">
        <v>530</v>
      </c>
      <c r="C255" s="6" t="s">
        <v>531</v>
      </c>
      <c r="D255" s="6" t="s">
        <v>2867</v>
      </c>
      <c r="E255" s="6" t="s">
        <v>2868</v>
      </c>
      <c r="F255" s="6" t="s">
        <v>534</v>
      </c>
      <c r="G255" s="6" t="s">
        <v>528</v>
      </c>
      <c r="H255" s="6" t="s">
        <v>526</v>
      </c>
      <c r="I255" s="6">
        <v>0</v>
      </c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46">
        <v>45987.477094907401</v>
      </c>
      <c r="X255" s="6" t="s">
        <v>4400</v>
      </c>
      <c r="Y255" s="6" t="s">
        <v>518</v>
      </c>
    </row>
    <row r="256" spans="1:25">
      <c r="A256" s="6">
        <v>2026</v>
      </c>
      <c r="B256" s="6" t="s">
        <v>530</v>
      </c>
      <c r="C256" s="6" t="s">
        <v>531</v>
      </c>
      <c r="D256" s="6" t="s">
        <v>1779</v>
      </c>
      <c r="E256" s="6" t="s">
        <v>1780</v>
      </c>
      <c r="F256" s="6" t="s">
        <v>534</v>
      </c>
      <c r="G256" s="6" t="s">
        <v>528</v>
      </c>
      <c r="H256" s="6" t="s">
        <v>526</v>
      </c>
      <c r="I256" s="6">
        <v>100000</v>
      </c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46">
        <v>45987.477094907401</v>
      </c>
      <c r="X256" s="6" t="s">
        <v>4400</v>
      </c>
      <c r="Y256" s="6" t="s">
        <v>518</v>
      </c>
    </row>
    <row r="257" spans="1:25">
      <c r="A257" s="6">
        <v>2026</v>
      </c>
      <c r="B257" s="6" t="s">
        <v>530</v>
      </c>
      <c r="C257" s="6" t="s">
        <v>531</v>
      </c>
      <c r="D257" s="6" t="s">
        <v>2353</v>
      </c>
      <c r="E257" s="6" t="s">
        <v>2354</v>
      </c>
      <c r="F257" s="6" t="s">
        <v>534</v>
      </c>
      <c r="G257" s="6" t="s">
        <v>528</v>
      </c>
      <c r="H257" s="6" t="s">
        <v>526</v>
      </c>
      <c r="I257" s="6">
        <v>0</v>
      </c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46">
        <v>45987.477094907401</v>
      </c>
      <c r="X257" s="6" t="s">
        <v>4400</v>
      </c>
      <c r="Y257" s="6" t="s">
        <v>518</v>
      </c>
    </row>
    <row r="258" spans="1:25">
      <c r="A258" s="6">
        <v>2026</v>
      </c>
      <c r="B258" s="6" t="s">
        <v>530</v>
      </c>
      <c r="C258" s="6" t="s">
        <v>531</v>
      </c>
      <c r="D258" s="6" t="s">
        <v>2631</v>
      </c>
      <c r="E258" s="6" t="s">
        <v>2632</v>
      </c>
      <c r="F258" s="6" t="s">
        <v>534</v>
      </c>
      <c r="G258" s="6" t="s">
        <v>528</v>
      </c>
      <c r="H258" s="6" t="s">
        <v>526</v>
      </c>
      <c r="I258" s="6">
        <v>819477.52</v>
      </c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46">
        <v>45987.477094907401</v>
      </c>
      <c r="X258" s="6" t="s">
        <v>4400</v>
      </c>
      <c r="Y258" s="6" t="s">
        <v>518</v>
      </c>
    </row>
    <row r="259" spans="1:25">
      <c r="A259" s="6">
        <v>2026</v>
      </c>
      <c r="B259" s="6" t="s">
        <v>530</v>
      </c>
      <c r="C259" s="6" t="s">
        <v>531</v>
      </c>
      <c r="D259" s="6" t="s">
        <v>771</v>
      </c>
      <c r="E259" s="6" t="s">
        <v>772</v>
      </c>
      <c r="F259" s="6" t="s">
        <v>534</v>
      </c>
      <c r="G259" s="6" t="s">
        <v>528</v>
      </c>
      <c r="H259" s="6" t="s">
        <v>526</v>
      </c>
      <c r="I259" s="6">
        <v>6857711.25</v>
      </c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46">
        <v>45987.477094907401</v>
      </c>
      <c r="X259" s="6" t="s">
        <v>4400</v>
      </c>
      <c r="Y259" s="6" t="s">
        <v>518</v>
      </c>
    </row>
    <row r="260" spans="1:25">
      <c r="A260" s="6">
        <v>2026</v>
      </c>
      <c r="B260" s="6" t="s">
        <v>530</v>
      </c>
      <c r="C260" s="6" t="s">
        <v>531</v>
      </c>
      <c r="D260" s="6" t="s">
        <v>2369</v>
      </c>
      <c r="E260" s="6" t="s">
        <v>2370</v>
      </c>
      <c r="F260" s="6" t="s">
        <v>534</v>
      </c>
      <c r="G260" s="6" t="s">
        <v>528</v>
      </c>
      <c r="H260" s="6" t="s">
        <v>526</v>
      </c>
      <c r="I260" s="6">
        <v>0</v>
      </c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46">
        <v>45987.477094907401</v>
      </c>
      <c r="X260" s="6" t="s">
        <v>4400</v>
      </c>
      <c r="Y260" s="6" t="s">
        <v>518</v>
      </c>
    </row>
    <row r="261" spans="1:25">
      <c r="A261" s="6">
        <v>2026</v>
      </c>
      <c r="B261" s="6" t="s">
        <v>530</v>
      </c>
      <c r="C261" s="6" t="s">
        <v>531</v>
      </c>
      <c r="D261" s="6" t="s">
        <v>4145</v>
      </c>
      <c r="E261" s="6" t="s">
        <v>4146</v>
      </c>
      <c r="F261" s="6" t="s">
        <v>534</v>
      </c>
      <c r="G261" s="6" t="s">
        <v>528</v>
      </c>
      <c r="H261" s="6" t="s">
        <v>526</v>
      </c>
      <c r="I261" s="6">
        <v>16996</v>
      </c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46">
        <v>45987.477094907401</v>
      </c>
      <c r="X261" s="6" t="s">
        <v>4400</v>
      </c>
      <c r="Y261" s="6" t="s">
        <v>518</v>
      </c>
    </row>
    <row r="262" spans="1:25">
      <c r="A262" s="6">
        <v>2026</v>
      </c>
      <c r="B262" s="6" t="s">
        <v>530</v>
      </c>
      <c r="C262" s="6" t="s">
        <v>531</v>
      </c>
      <c r="D262" s="6" t="s">
        <v>2695</v>
      </c>
      <c r="E262" s="6" t="s">
        <v>2696</v>
      </c>
      <c r="F262" s="6" t="s">
        <v>534</v>
      </c>
      <c r="G262" s="6" t="s">
        <v>528</v>
      </c>
      <c r="H262" s="6" t="s">
        <v>526</v>
      </c>
      <c r="I262" s="6">
        <v>16996</v>
      </c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46">
        <v>45987.477094907401</v>
      </c>
      <c r="X262" s="6" t="s">
        <v>4400</v>
      </c>
      <c r="Y262" s="6" t="s">
        <v>518</v>
      </c>
    </row>
    <row r="263" spans="1:25">
      <c r="A263" s="6">
        <v>2026</v>
      </c>
      <c r="B263" s="6" t="s">
        <v>530</v>
      </c>
      <c r="C263" s="6" t="s">
        <v>531</v>
      </c>
      <c r="D263" s="6" t="s">
        <v>4123</v>
      </c>
      <c r="E263" s="6" t="s">
        <v>4124</v>
      </c>
      <c r="F263" s="6" t="s">
        <v>534</v>
      </c>
      <c r="G263" s="6" t="s">
        <v>528</v>
      </c>
      <c r="H263" s="6" t="s">
        <v>526</v>
      </c>
      <c r="I263" s="6">
        <v>0</v>
      </c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46">
        <v>45987.477094907401</v>
      </c>
      <c r="X263" s="6" t="s">
        <v>4400</v>
      </c>
      <c r="Y263" s="6" t="s">
        <v>518</v>
      </c>
    </row>
    <row r="264" spans="1:25">
      <c r="A264" s="6">
        <v>2026</v>
      </c>
      <c r="B264" s="6" t="s">
        <v>530</v>
      </c>
      <c r="C264" s="6" t="s">
        <v>531</v>
      </c>
      <c r="D264" s="6" t="s">
        <v>1453</v>
      </c>
      <c r="E264" s="6" t="s">
        <v>1454</v>
      </c>
      <c r="F264" s="6" t="s">
        <v>534</v>
      </c>
      <c r="G264" s="6" t="s">
        <v>528</v>
      </c>
      <c r="H264" s="6" t="s">
        <v>526</v>
      </c>
      <c r="I264" s="6">
        <v>0</v>
      </c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46">
        <v>45987.477094907401</v>
      </c>
      <c r="X264" s="6" t="s">
        <v>4400</v>
      </c>
      <c r="Y264" s="6" t="s">
        <v>518</v>
      </c>
    </row>
    <row r="265" spans="1:25">
      <c r="A265" s="6">
        <v>2026</v>
      </c>
      <c r="B265" s="6" t="s">
        <v>530</v>
      </c>
      <c r="C265" s="6" t="s">
        <v>531</v>
      </c>
      <c r="D265" s="6" t="s">
        <v>2285</v>
      </c>
      <c r="E265" s="6" t="s">
        <v>2286</v>
      </c>
      <c r="F265" s="6" t="s">
        <v>534</v>
      </c>
      <c r="G265" s="6" t="s">
        <v>528</v>
      </c>
      <c r="H265" s="6" t="s">
        <v>526</v>
      </c>
      <c r="I265" s="6">
        <v>0</v>
      </c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46">
        <v>45987.477094907401</v>
      </c>
      <c r="X265" s="6" t="s">
        <v>4400</v>
      </c>
      <c r="Y265" s="6" t="s">
        <v>518</v>
      </c>
    </row>
    <row r="266" spans="1:25">
      <c r="A266" s="6">
        <v>2026</v>
      </c>
      <c r="B266" s="6" t="s">
        <v>530</v>
      </c>
      <c r="C266" s="6" t="s">
        <v>531</v>
      </c>
      <c r="D266" s="6" t="s">
        <v>3487</v>
      </c>
      <c r="E266" s="6" t="s">
        <v>3488</v>
      </c>
      <c r="F266" s="6" t="s">
        <v>534</v>
      </c>
      <c r="G266" s="6" t="s">
        <v>528</v>
      </c>
      <c r="H266" s="6" t="s">
        <v>526</v>
      </c>
      <c r="I266" s="6">
        <v>68207.37</v>
      </c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46">
        <v>45987.477094907401</v>
      </c>
      <c r="X266" s="6" t="s">
        <v>4400</v>
      </c>
      <c r="Y266" s="6" t="s">
        <v>518</v>
      </c>
    </row>
    <row r="267" spans="1:25">
      <c r="A267" s="6">
        <v>2026</v>
      </c>
      <c r="B267" s="6" t="s">
        <v>530</v>
      </c>
      <c r="C267" s="6" t="s">
        <v>531</v>
      </c>
      <c r="D267" s="6" t="s">
        <v>2633</v>
      </c>
      <c r="E267" s="6" t="s">
        <v>2634</v>
      </c>
      <c r="F267" s="6" t="s">
        <v>534</v>
      </c>
      <c r="G267" s="6" t="s">
        <v>528</v>
      </c>
      <c r="H267" s="6" t="s">
        <v>526</v>
      </c>
      <c r="I267" s="6">
        <v>217898.31</v>
      </c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46">
        <v>45987.477094907401</v>
      </c>
      <c r="X267" s="6" t="s">
        <v>4400</v>
      </c>
      <c r="Y267" s="6" t="s">
        <v>518</v>
      </c>
    </row>
    <row r="268" spans="1:25">
      <c r="A268" s="6">
        <v>2026</v>
      </c>
      <c r="B268" s="6" t="s">
        <v>530</v>
      </c>
      <c r="C268" s="6" t="s">
        <v>531</v>
      </c>
      <c r="D268" s="6" t="s">
        <v>2821</v>
      </c>
      <c r="E268" s="6" t="s">
        <v>2822</v>
      </c>
      <c r="F268" s="6" t="s">
        <v>534</v>
      </c>
      <c r="G268" s="6" t="s">
        <v>528</v>
      </c>
      <c r="H268" s="6" t="s">
        <v>526</v>
      </c>
      <c r="I268" s="6">
        <v>0</v>
      </c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46">
        <v>45987.477094907401</v>
      </c>
      <c r="X268" s="6" t="s">
        <v>4400</v>
      </c>
      <c r="Y268" s="6" t="s">
        <v>518</v>
      </c>
    </row>
    <row r="269" spans="1:25">
      <c r="A269" s="6">
        <v>2026</v>
      </c>
      <c r="B269" s="6" t="s">
        <v>530</v>
      </c>
      <c r="C269" s="6" t="s">
        <v>531</v>
      </c>
      <c r="D269" s="6" t="s">
        <v>3243</v>
      </c>
      <c r="E269" s="6" t="s">
        <v>3244</v>
      </c>
      <c r="F269" s="6" t="s">
        <v>534</v>
      </c>
      <c r="G269" s="6" t="s">
        <v>528</v>
      </c>
      <c r="H269" s="6" t="s">
        <v>526</v>
      </c>
      <c r="I269" s="6">
        <v>0</v>
      </c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46">
        <v>45987.477094907401</v>
      </c>
      <c r="X269" s="6" t="s">
        <v>4400</v>
      </c>
      <c r="Y269" s="6" t="s">
        <v>518</v>
      </c>
    </row>
    <row r="270" spans="1:25">
      <c r="A270" s="6">
        <v>2026</v>
      </c>
      <c r="B270" s="6" t="s">
        <v>530</v>
      </c>
      <c r="C270" s="6" t="s">
        <v>531</v>
      </c>
      <c r="D270" s="6" t="s">
        <v>2359</v>
      </c>
      <c r="E270" s="6" t="s">
        <v>2360</v>
      </c>
      <c r="F270" s="6" t="s">
        <v>534</v>
      </c>
      <c r="G270" s="6" t="s">
        <v>528</v>
      </c>
      <c r="H270" s="6" t="s">
        <v>526</v>
      </c>
      <c r="I270" s="6">
        <v>0</v>
      </c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46">
        <v>45987.477094907401</v>
      </c>
      <c r="X270" s="6" t="s">
        <v>4400</v>
      </c>
      <c r="Y270" s="6" t="s">
        <v>518</v>
      </c>
    </row>
    <row r="271" spans="1:25">
      <c r="A271" s="6">
        <v>2026</v>
      </c>
      <c r="B271" s="6" t="s">
        <v>530</v>
      </c>
      <c r="C271" s="6" t="s">
        <v>531</v>
      </c>
      <c r="D271" s="6" t="s">
        <v>3143</v>
      </c>
      <c r="E271" s="6" t="s">
        <v>3144</v>
      </c>
      <c r="F271" s="6" t="s">
        <v>534</v>
      </c>
      <c r="G271" s="6" t="s">
        <v>528</v>
      </c>
      <c r="H271" s="6" t="s">
        <v>526</v>
      </c>
      <c r="I271" s="6">
        <v>0</v>
      </c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46">
        <v>45987.477094907401</v>
      </c>
      <c r="X271" s="6" t="s">
        <v>4400</v>
      </c>
      <c r="Y271" s="6" t="s">
        <v>518</v>
      </c>
    </row>
    <row r="272" spans="1:25">
      <c r="A272" s="6">
        <v>2026</v>
      </c>
      <c r="B272" s="6" t="s">
        <v>530</v>
      </c>
      <c r="C272" s="6" t="s">
        <v>531</v>
      </c>
      <c r="D272" s="6" t="s">
        <v>1849</v>
      </c>
      <c r="E272" s="6" t="s">
        <v>1850</v>
      </c>
      <c r="F272" s="6" t="s">
        <v>534</v>
      </c>
      <c r="G272" s="6" t="s">
        <v>528</v>
      </c>
      <c r="H272" s="6" t="s">
        <v>526</v>
      </c>
      <c r="I272" s="6">
        <v>0</v>
      </c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46">
        <v>45987.477094907401</v>
      </c>
      <c r="X272" s="6" t="s">
        <v>4400</v>
      </c>
      <c r="Y272" s="6" t="s">
        <v>518</v>
      </c>
    </row>
    <row r="273" spans="1:25">
      <c r="A273" s="6">
        <v>2026</v>
      </c>
      <c r="B273" s="6" t="s">
        <v>530</v>
      </c>
      <c r="C273" s="6" t="s">
        <v>531</v>
      </c>
      <c r="D273" s="6" t="s">
        <v>4117</v>
      </c>
      <c r="E273" s="6" t="s">
        <v>4118</v>
      </c>
      <c r="F273" s="6" t="s">
        <v>534</v>
      </c>
      <c r="G273" s="6" t="s">
        <v>528</v>
      </c>
      <c r="H273" s="6" t="s">
        <v>526</v>
      </c>
      <c r="I273" s="6">
        <v>361355.2</v>
      </c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46">
        <v>45987.477094907401</v>
      </c>
      <c r="X273" s="6" t="s">
        <v>4400</v>
      </c>
      <c r="Y273" s="6" t="s">
        <v>518</v>
      </c>
    </row>
    <row r="274" spans="1:25">
      <c r="A274" s="6">
        <v>2026</v>
      </c>
      <c r="B274" s="6" t="s">
        <v>530</v>
      </c>
      <c r="C274" s="6" t="s">
        <v>531</v>
      </c>
      <c r="D274" s="6" t="s">
        <v>3339</v>
      </c>
      <c r="E274" s="6" t="s">
        <v>3340</v>
      </c>
      <c r="F274" s="6" t="s">
        <v>534</v>
      </c>
      <c r="G274" s="6" t="s">
        <v>528</v>
      </c>
      <c r="H274" s="6" t="s">
        <v>526</v>
      </c>
      <c r="I274" s="6">
        <v>0</v>
      </c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46">
        <v>45987.477094907401</v>
      </c>
      <c r="X274" s="6" t="s">
        <v>4400</v>
      </c>
      <c r="Y274" s="6" t="s">
        <v>518</v>
      </c>
    </row>
    <row r="275" spans="1:25">
      <c r="A275" s="6">
        <v>2026</v>
      </c>
      <c r="B275" s="6" t="s">
        <v>530</v>
      </c>
      <c r="C275" s="6" t="s">
        <v>531</v>
      </c>
      <c r="D275" s="6" t="s">
        <v>3111</v>
      </c>
      <c r="E275" s="6" t="s">
        <v>3112</v>
      </c>
      <c r="F275" s="6" t="s">
        <v>534</v>
      </c>
      <c r="G275" s="6" t="s">
        <v>528</v>
      </c>
      <c r="H275" s="6" t="s">
        <v>526</v>
      </c>
      <c r="I275" s="6">
        <v>0</v>
      </c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46">
        <v>45987.477094907401</v>
      </c>
      <c r="X275" s="6" t="s">
        <v>4400</v>
      </c>
      <c r="Y275" s="6" t="s">
        <v>518</v>
      </c>
    </row>
    <row r="276" spans="1:25">
      <c r="A276" s="6">
        <v>2026</v>
      </c>
      <c r="B276" s="6" t="s">
        <v>530</v>
      </c>
      <c r="C276" s="6" t="s">
        <v>531</v>
      </c>
      <c r="D276" s="6" t="s">
        <v>2299</v>
      </c>
      <c r="E276" s="6" t="s">
        <v>2300</v>
      </c>
      <c r="F276" s="6" t="s">
        <v>534</v>
      </c>
      <c r="G276" s="6" t="s">
        <v>528</v>
      </c>
      <c r="H276" s="6" t="s">
        <v>526</v>
      </c>
      <c r="I276" s="6">
        <v>161982</v>
      </c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46">
        <v>45987.477094907401</v>
      </c>
      <c r="X276" s="6" t="s">
        <v>4400</v>
      </c>
      <c r="Y276" s="6" t="s">
        <v>518</v>
      </c>
    </row>
    <row r="277" spans="1:25">
      <c r="A277" s="6">
        <v>2026</v>
      </c>
      <c r="B277" s="6" t="s">
        <v>530</v>
      </c>
      <c r="C277" s="6" t="s">
        <v>531</v>
      </c>
      <c r="D277" s="6" t="s">
        <v>2871</v>
      </c>
      <c r="E277" s="6" t="s">
        <v>2872</v>
      </c>
      <c r="F277" s="6" t="s">
        <v>534</v>
      </c>
      <c r="G277" s="6" t="s">
        <v>528</v>
      </c>
      <c r="H277" s="6" t="s">
        <v>526</v>
      </c>
      <c r="I277" s="6">
        <v>23000</v>
      </c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46">
        <v>45987.477094907401</v>
      </c>
      <c r="X277" s="6" t="s">
        <v>4400</v>
      </c>
      <c r="Y277" s="6" t="s">
        <v>518</v>
      </c>
    </row>
    <row r="278" spans="1:25">
      <c r="A278" s="6">
        <v>2026</v>
      </c>
      <c r="B278" s="6" t="s">
        <v>530</v>
      </c>
      <c r="C278" s="6" t="s">
        <v>531</v>
      </c>
      <c r="D278" s="6" t="s">
        <v>1857</v>
      </c>
      <c r="E278" s="6" t="s">
        <v>1858</v>
      </c>
      <c r="F278" s="6" t="s">
        <v>534</v>
      </c>
      <c r="G278" s="6" t="s">
        <v>528</v>
      </c>
      <c r="H278" s="6" t="s">
        <v>526</v>
      </c>
      <c r="I278" s="6">
        <v>0</v>
      </c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46">
        <v>45987.477094907401</v>
      </c>
      <c r="X278" s="6" t="s">
        <v>4400</v>
      </c>
      <c r="Y278" s="6" t="s">
        <v>518</v>
      </c>
    </row>
    <row r="279" spans="1:25">
      <c r="A279" s="6">
        <v>2026</v>
      </c>
      <c r="B279" s="6" t="s">
        <v>530</v>
      </c>
      <c r="C279" s="6" t="s">
        <v>531</v>
      </c>
      <c r="D279" s="6" t="s">
        <v>3089</v>
      </c>
      <c r="E279" s="6" t="s">
        <v>3090</v>
      </c>
      <c r="F279" s="6" t="s">
        <v>534</v>
      </c>
      <c r="G279" s="6" t="s">
        <v>528</v>
      </c>
      <c r="H279" s="6" t="s">
        <v>526</v>
      </c>
      <c r="I279" s="6">
        <v>0</v>
      </c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46">
        <v>45987.477094907401</v>
      </c>
      <c r="X279" s="6" t="s">
        <v>4400</v>
      </c>
      <c r="Y279" s="6" t="s">
        <v>518</v>
      </c>
    </row>
    <row r="280" spans="1:25">
      <c r="A280" s="6">
        <v>2026</v>
      </c>
      <c r="B280" s="6" t="s">
        <v>530</v>
      </c>
      <c r="C280" s="6" t="s">
        <v>531</v>
      </c>
      <c r="D280" s="6" t="s">
        <v>3129</v>
      </c>
      <c r="E280" s="6" t="s">
        <v>3130</v>
      </c>
      <c r="F280" s="6" t="s">
        <v>534</v>
      </c>
      <c r="G280" s="6" t="s">
        <v>528</v>
      </c>
      <c r="H280" s="6" t="s">
        <v>526</v>
      </c>
      <c r="I280" s="6">
        <v>0</v>
      </c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46">
        <v>45987.477094907401</v>
      </c>
      <c r="X280" s="6" t="s">
        <v>4400</v>
      </c>
      <c r="Y280" s="6" t="s">
        <v>518</v>
      </c>
    </row>
    <row r="281" spans="1:25">
      <c r="A281" s="6">
        <v>2026</v>
      </c>
      <c r="B281" s="6" t="s">
        <v>530</v>
      </c>
      <c r="C281" s="6" t="s">
        <v>531</v>
      </c>
      <c r="D281" s="6" t="s">
        <v>971</v>
      </c>
      <c r="E281" s="6" t="s">
        <v>972</v>
      </c>
      <c r="F281" s="6" t="s">
        <v>534</v>
      </c>
      <c r="G281" s="6" t="s">
        <v>528</v>
      </c>
      <c r="H281" s="6" t="s">
        <v>526</v>
      </c>
      <c r="I281" s="6">
        <v>0</v>
      </c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46">
        <v>45987.477094907401</v>
      </c>
      <c r="X281" s="6" t="s">
        <v>4400</v>
      </c>
      <c r="Y281" s="6" t="s">
        <v>518</v>
      </c>
    </row>
    <row r="282" spans="1:25">
      <c r="A282" s="6">
        <v>2026</v>
      </c>
      <c r="B282" s="6" t="s">
        <v>530</v>
      </c>
      <c r="C282" s="6" t="s">
        <v>531</v>
      </c>
      <c r="D282" s="6" t="s">
        <v>975</v>
      </c>
      <c r="E282" s="6" t="s">
        <v>976</v>
      </c>
      <c r="F282" s="6" t="s">
        <v>534</v>
      </c>
      <c r="G282" s="6" t="s">
        <v>528</v>
      </c>
      <c r="H282" s="6" t="s">
        <v>526</v>
      </c>
      <c r="I282" s="6">
        <v>1973.49</v>
      </c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46">
        <v>45987.477094907401</v>
      </c>
      <c r="X282" s="6" t="s">
        <v>4400</v>
      </c>
      <c r="Y282" s="6" t="s">
        <v>518</v>
      </c>
    </row>
    <row r="283" spans="1:25">
      <c r="A283" s="6">
        <v>2026</v>
      </c>
      <c r="B283" s="6" t="s">
        <v>530</v>
      </c>
      <c r="C283" s="6" t="s">
        <v>531</v>
      </c>
      <c r="D283" s="6" t="s">
        <v>1459</v>
      </c>
      <c r="E283" s="6" t="s">
        <v>1460</v>
      </c>
      <c r="F283" s="6" t="s">
        <v>534</v>
      </c>
      <c r="G283" s="6" t="s">
        <v>528</v>
      </c>
      <c r="H283" s="6" t="s">
        <v>526</v>
      </c>
      <c r="I283" s="6">
        <v>39053.699999999997</v>
      </c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46">
        <v>45987.477094907401</v>
      </c>
      <c r="X283" s="6" t="s">
        <v>4400</v>
      </c>
      <c r="Y283" s="6" t="s">
        <v>518</v>
      </c>
    </row>
    <row r="284" spans="1:25">
      <c r="A284" s="6">
        <v>2026</v>
      </c>
      <c r="B284" s="6" t="s">
        <v>530</v>
      </c>
      <c r="C284" s="6" t="s">
        <v>531</v>
      </c>
      <c r="D284" s="6" t="s">
        <v>3693</v>
      </c>
      <c r="E284" s="6" t="s">
        <v>3694</v>
      </c>
      <c r="F284" s="6" t="s">
        <v>534</v>
      </c>
      <c r="G284" s="6" t="s">
        <v>528</v>
      </c>
      <c r="H284" s="6" t="s">
        <v>526</v>
      </c>
      <c r="I284" s="6">
        <v>0</v>
      </c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46">
        <v>45987.477094907401</v>
      </c>
      <c r="X284" s="6" t="s">
        <v>4400</v>
      </c>
      <c r="Y284" s="6" t="s">
        <v>518</v>
      </c>
    </row>
    <row r="285" spans="1:25">
      <c r="A285" s="6">
        <v>2026</v>
      </c>
      <c r="B285" s="6" t="s">
        <v>530</v>
      </c>
      <c r="C285" s="6" t="s">
        <v>531</v>
      </c>
      <c r="D285" s="6" t="s">
        <v>4075</v>
      </c>
      <c r="E285" s="6" t="s">
        <v>4076</v>
      </c>
      <c r="F285" s="6" t="s">
        <v>534</v>
      </c>
      <c r="G285" s="6" t="s">
        <v>528</v>
      </c>
      <c r="H285" s="6" t="s">
        <v>526</v>
      </c>
      <c r="I285" s="6">
        <v>137846.32999999999</v>
      </c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46">
        <v>45987.477094907401</v>
      </c>
      <c r="X285" s="6" t="s">
        <v>4400</v>
      </c>
      <c r="Y285" s="6" t="s">
        <v>518</v>
      </c>
    </row>
    <row r="286" spans="1:25">
      <c r="A286" s="6">
        <v>2026</v>
      </c>
      <c r="B286" s="6" t="s">
        <v>530</v>
      </c>
      <c r="C286" s="6" t="s">
        <v>531</v>
      </c>
      <c r="D286" s="6" t="s">
        <v>3535</v>
      </c>
      <c r="E286" s="6" t="s">
        <v>3536</v>
      </c>
      <c r="F286" s="6" t="s">
        <v>534</v>
      </c>
      <c r="G286" s="6" t="s">
        <v>528</v>
      </c>
      <c r="H286" s="6" t="s">
        <v>526</v>
      </c>
      <c r="I286" s="6">
        <v>0</v>
      </c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46">
        <v>45987.477094907401</v>
      </c>
      <c r="X286" s="6" t="s">
        <v>4400</v>
      </c>
      <c r="Y286" s="6" t="s">
        <v>518</v>
      </c>
    </row>
    <row r="287" spans="1:25">
      <c r="A287" s="6">
        <v>2026</v>
      </c>
      <c r="B287" s="6" t="s">
        <v>530</v>
      </c>
      <c r="C287" s="6" t="s">
        <v>531</v>
      </c>
      <c r="D287" s="6" t="s">
        <v>1757</v>
      </c>
      <c r="E287" s="6" t="s">
        <v>1758</v>
      </c>
      <c r="F287" s="6" t="s">
        <v>534</v>
      </c>
      <c r="G287" s="6" t="s">
        <v>528</v>
      </c>
      <c r="H287" s="6" t="s">
        <v>526</v>
      </c>
      <c r="I287" s="6">
        <v>0</v>
      </c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46">
        <v>45987.477094907401</v>
      </c>
      <c r="X287" s="6" t="s">
        <v>4400</v>
      </c>
      <c r="Y287" s="6" t="s">
        <v>518</v>
      </c>
    </row>
    <row r="288" spans="1:25">
      <c r="A288" s="6">
        <v>2026</v>
      </c>
      <c r="B288" s="6" t="s">
        <v>530</v>
      </c>
      <c r="C288" s="6" t="s">
        <v>531</v>
      </c>
      <c r="D288" s="6" t="s">
        <v>1643</v>
      </c>
      <c r="E288" s="6" t="s">
        <v>1644</v>
      </c>
      <c r="F288" s="6" t="s">
        <v>534</v>
      </c>
      <c r="G288" s="6" t="s">
        <v>528</v>
      </c>
      <c r="H288" s="6" t="s">
        <v>526</v>
      </c>
      <c r="I288" s="6">
        <v>30000</v>
      </c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46">
        <v>45987.477094907401</v>
      </c>
      <c r="X288" s="6" t="s">
        <v>4400</v>
      </c>
      <c r="Y288" s="6" t="s">
        <v>518</v>
      </c>
    </row>
    <row r="289" spans="1:25">
      <c r="A289" s="6">
        <v>2026</v>
      </c>
      <c r="B289" s="6" t="s">
        <v>530</v>
      </c>
      <c r="C289" s="6" t="s">
        <v>531</v>
      </c>
      <c r="D289" s="6" t="s">
        <v>4013</v>
      </c>
      <c r="E289" s="6" t="s">
        <v>4014</v>
      </c>
      <c r="F289" s="6" t="s">
        <v>534</v>
      </c>
      <c r="G289" s="6" t="s">
        <v>528</v>
      </c>
      <c r="H289" s="6" t="s">
        <v>526</v>
      </c>
      <c r="I289" s="6">
        <v>0</v>
      </c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46">
        <v>45987.477094907401</v>
      </c>
      <c r="X289" s="6" t="s">
        <v>4400</v>
      </c>
      <c r="Y289" s="6" t="s">
        <v>518</v>
      </c>
    </row>
    <row r="290" spans="1:25">
      <c r="A290" s="6">
        <v>2026</v>
      </c>
      <c r="B290" s="6" t="s">
        <v>530</v>
      </c>
      <c r="C290" s="6" t="s">
        <v>531</v>
      </c>
      <c r="D290" s="6" t="s">
        <v>1547</v>
      </c>
      <c r="E290" s="6" t="s">
        <v>1548</v>
      </c>
      <c r="F290" s="6" t="s">
        <v>534</v>
      </c>
      <c r="G290" s="6" t="s">
        <v>528</v>
      </c>
      <c r="H290" s="6" t="s">
        <v>526</v>
      </c>
      <c r="I290" s="6">
        <v>0</v>
      </c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46">
        <v>45987.477094907401</v>
      </c>
      <c r="X290" s="6" t="s">
        <v>4400</v>
      </c>
      <c r="Y290" s="6" t="s">
        <v>518</v>
      </c>
    </row>
    <row r="291" spans="1:25">
      <c r="A291" s="6">
        <v>2026</v>
      </c>
      <c r="B291" s="6" t="s">
        <v>530</v>
      </c>
      <c r="C291" s="6" t="s">
        <v>531</v>
      </c>
      <c r="D291" s="6" t="s">
        <v>3335</v>
      </c>
      <c r="E291" s="6" t="s">
        <v>3336</v>
      </c>
      <c r="F291" s="6" t="s">
        <v>534</v>
      </c>
      <c r="G291" s="6" t="s">
        <v>528</v>
      </c>
      <c r="H291" s="6" t="s">
        <v>526</v>
      </c>
      <c r="I291" s="6">
        <v>0</v>
      </c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46">
        <v>45987.477094907401</v>
      </c>
      <c r="X291" s="6" t="s">
        <v>4400</v>
      </c>
      <c r="Y291" s="6" t="s">
        <v>518</v>
      </c>
    </row>
    <row r="292" spans="1:25">
      <c r="A292" s="6">
        <v>2026</v>
      </c>
      <c r="B292" s="6" t="s">
        <v>530</v>
      </c>
      <c r="C292" s="6" t="s">
        <v>531</v>
      </c>
      <c r="D292" s="6" t="s">
        <v>939</v>
      </c>
      <c r="E292" s="6" t="s">
        <v>940</v>
      </c>
      <c r="F292" s="6" t="s">
        <v>534</v>
      </c>
      <c r="G292" s="6" t="s">
        <v>528</v>
      </c>
      <c r="H292" s="6" t="s">
        <v>526</v>
      </c>
      <c r="I292" s="6">
        <v>0</v>
      </c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46">
        <v>45987.477094907401</v>
      </c>
      <c r="X292" s="6" t="s">
        <v>4400</v>
      </c>
      <c r="Y292" s="6" t="s">
        <v>518</v>
      </c>
    </row>
    <row r="293" spans="1:25">
      <c r="A293" s="6">
        <v>2026</v>
      </c>
      <c r="B293" s="6" t="s">
        <v>530</v>
      </c>
      <c r="C293" s="6" t="s">
        <v>531</v>
      </c>
      <c r="D293" s="6" t="s">
        <v>4135</v>
      </c>
      <c r="E293" s="6" t="s">
        <v>4136</v>
      </c>
      <c r="F293" s="6" t="s">
        <v>534</v>
      </c>
      <c r="G293" s="6" t="s">
        <v>528</v>
      </c>
      <c r="H293" s="6" t="s">
        <v>526</v>
      </c>
      <c r="I293" s="6">
        <v>0</v>
      </c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46">
        <v>45987.477094907401</v>
      </c>
      <c r="X293" s="6" t="s">
        <v>4400</v>
      </c>
      <c r="Y293" s="6" t="s">
        <v>518</v>
      </c>
    </row>
    <row r="294" spans="1:25">
      <c r="A294" s="6">
        <v>2026</v>
      </c>
      <c r="B294" s="6" t="s">
        <v>530</v>
      </c>
      <c r="C294" s="6" t="s">
        <v>531</v>
      </c>
      <c r="D294" s="6" t="s">
        <v>1925</v>
      </c>
      <c r="E294" s="6" t="s">
        <v>1926</v>
      </c>
      <c r="F294" s="6" t="s">
        <v>534</v>
      </c>
      <c r="G294" s="6" t="s">
        <v>528</v>
      </c>
      <c r="H294" s="6" t="s">
        <v>526</v>
      </c>
      <c r="I294" s="6">
        <v>0</v>
      </c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46">
        <v>45987.477094907401</v>
      </c>
      <c r="X294" s="6" t="s">
        <v>4400</v>
      </c>
      <c r="Y294" s="6" t="s">
        <v>518</v>
      </c>
    </row>
    <row r="295" spans="1:25">
      <c r="A295" s="6">
        <v>2026</v>
      </c>
      <c r="B295" s="6" t="s">
        <v>530</v>
      </c>
      <c r="C295" s="6" t="s">
        <v>531</v>
      </c>
      <c r="D295" s="6" t="s">
        <v>1791</v>
      </c>
      <c r="E295" s="6" t="s">
        <v>1792</v>
      </c>
      <c r="F295" s="6" t="s">
        <v>534</v>
      </c>
      <c r="G295" s="6" t="s">
        <v>528</v>
      </c>
      <c r="H295" s="6" t="s">
        <v>526</v>
      </c>
      <c r="I295" s="6">
        <v>0</v>
      </c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46">
        <v>45987.477094907401</v>
      </c>
      <c r="X295" s="6" t="s">
        <v>4400</v>
      </c>
      <c r="Y295" s="6" t="s">
        <v>518</v>
      </c>
    </row>
    <row r="296" spans="1:25">
      <c r="A296" s="6">
        <v>2026</v>
      </c>
      <c r="B296" s="6" t="s">
        <v>530</v>
      </c>
      <c r="C296" s="6" t="s">
        <v>531</v>
      </c>
      <c r="D296" s="6" t="s">
        <v>3759</v>
      </c>
      <c r="E296" s="6" t="s">
        <v>3760</v>
      </c>
      <c r="F296" s="6" t="s">
        <v>534</v>
      </c>
      <c r="G296" s="6" t="s">
        <v>528</v>
      </c>
      <c r="H296" s="6" t="s">
        <v>526</v>
      </c>
      <c r="I296" s="6">
        <v>0</v>
      </c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46">
        <v>45987.477094907401</v>
      </c>
      <c r="X296" s="6" t="s">
        <v>4400</v>
      </c>
      <c r="Y296" s="6" t="s">
        <v>518</v>
      </c>
    </row>
    <row r="297" spans="1:25">
      <c r="A297" s="6">
        <v>2026</v>
      </c>
      <c r="B297" s="6" t="s">
        <v>530</v>
      </c>
      <c r="C297" s="6" t="s">
        <v>531</v>
      </c>
      <c r="D297" s="6" t="s">
        <v>3499</v>
      </c>
      <c r="E297" s="6" t="s">
        <v>3500</v>
      </c>
      <c r="F297" s="6" t="s">
        <v>534</v>
      </c>
      <c r="G297" s="6" t="s">
        <v>528</v>
      </c>
      <c r="H297" s="6" t="s">
        <v>526</v>
      </c>
      <c r="I297" s="6">
        <v>0</v>
      </c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46">
        <v>45987.477094907401</v>
      </c>
      <c r="X297" s="6" t="s">
        <v>4400</v>
      </c>
      <c r="Y297" s="6" t="s">
        <v>518</v>
      </c>
    </row>
    <row r="298" spans="1:25">
      <c r="A298" s="6">
        <v>2026</v>
      </c>
      <c r="B298" s="6" t="s">
        <v>530</v>
      </c>
      <c r="C298" s="6" t="s">
        <v>531</v>
      </c>
      <c r="D298" s="6" t="s">
        <v>3333</v>
      </c>
      <c r="E298" s="6" t="s">
        <v>3334</v>
      </c>
      <c r="F298" s="6" t="s">
        <v>534</v>
      </c>
      <c r="G298" s="6" t="s">
        <v>528</v>
      </c>
      <c r="H298" s="6" t="s">
        <v>526</v>
      </c>
      <c r="I298" s="6">
        <v>0</v>
      </c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46">
        <v>45987.477094907401</v>
      </c>
      <c r="X298" s="6" t="s">
        <v>4400</v>
      </c>
      <c r="Y298" s="6" t="s">
        <v>518</v>
      </c>
    </row>
    <row r="299" spans="1:25">
      <c r="A299" s="6">
        <v>2026</v>
      </c>
      <c r="B299" s="6" t="s">
        <v>530</v>
      </c>
      <c r="C299" s="6" t="s">
        <v>531</v>
      </c>
      <c r="D299" s="6" t="s">
        <v>4125</v>
      </c>
      <c r="E299" s="6" t="s">
        <v>4126</v>
      </c>
      <c r="F299" s="6" t="s">
        <v>534</v>
      </c>
      <c r="G299" s="6" t="s">
        <v>528</v>
      </c>
      <c r="H299" s="6" t="s">
        <v>526</v>
      </c>
      <c r="I299" s="6">
        <v>0</v>
      </c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46">
        <v>45987.477094907401</v>
      </c>
      <c r="X299" s="6" t="s">
        <v>4400</v>
      </c>
      <c r="Y299" s="6" t="s">
        <v>518</v>
      </c>
    </row>
    <row r="300" spans="1:25">
      <c r="A300" s="6">
        <v>2026</v>
      </c>
      <c r="B300" s="6" t="s">
        <v>530</v>
      </c>
      <c r="C300" s="6" t="s">
        <v>531</v>
      </c>
      <c r="D300" s="6" t="s">
        <v>3055</v>
      </c>
      <c r="E300" s="6" t="s">
        <v>3056</v>
      </c>
      <c r="F300" s="6" t="s">
        <v>534</v>
      </c>
      <c r="G300" s="6" t="s">
        <v>528</v>
      </c>
      <c r="H300" s="6" t="s">
        <v>526</v>
      </c>
      <c r="I300" s="6">
        <v>0</v>
      </c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46">
        <v>45987.477094907401</v>
      </c>
      <c r="X300" s="6" t="s">
        <v>4400</v>
      </c>
      <c r="Y300" s="6" t="s">
        <v>518</v>
      </c>
    </row>
    <row r="301" spans="1:25">
      <c r="A301" s="6">
        <v>2026</v>
      </c>
      <c r="B301" s="6" t="s">
        <v>530</v>
      </c>
      <c r="C301" s="6" t="s">
        <v>531</v>
      </c>
      <c r="D301" s="6" t="s">
        <v>2807</v>
      </c>
      <c r="E301" s="6" t="s">
        <v>2808</v>
      </c>
      <c r="F301" s="6" t="s">
        <v>534</v>
      </c>
      <c r="G301" s="6" t="s">
        <v>528</v>
      </c>
      <c r="H301" s="6" t="s">
        <v>526</v>
      </c>
      <c r="I301" s="6">
        <v>0</v>
      </c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46">
        <v>45987.477094907401</v>
      </c>
      <c r="X301" s="6" t="s">
        <v>4400</v>
      </c>
      <c r="Y301" s="6" t="s">
        <v>518</v>
      </c>
    </row>
    <row r="302" spans="1:25">
      <c r="A302" s="6">
        <v>2026</v>
      </c>
      <c r="B302" s="6" t="s">
        <v>530</v>
      </c>
      <c r="C302" s="6" t="s">
        <v>531</v>
      </c>
      <c r="D302" s="6" t="s">
        <v>4197</v>
      </c>
      <c r="E302" s="6" t="s">
        <v>4198</v>
      </c>
      <c r="F302" s="6" t="s">
        <v>534</v>
      </c>
      <c r="G302" s="6" t="s">
        <v>528</v>
      </c>
      <c r="H302" s="6" t="s">
        <v>526</v>
      </c>
      <c r="I302" s="6">
        <v>0</v>
      </c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46">
        <v>45987.477094907401</v>
      </c>
      <c r="X302" s="6" t="s">
        <v>4400</v>
      </c>
      <c r="Y302" s="6" t="s">
        <v>518</v>
      </c>
    </row>
    <row r="303" spans="1:25">
      <c r="A303" s="6">
        <v>2026</v>
      </c>
      <c r="B303" s="6" t="s">
        <v>530</v>
      </c>
      <c r="C303" s="6" t="s">
        <v>531</v>
      </c>
      <c r="D303" s="6" t="s">
        <v>909</v>
      </c>
      <c r="E303" s="6" t="s">
        <v>910</v>
      </c>
      <c r="F303" s="6" t="s">
        <v>534</v>
      </c>
      <c r="G303" s="6" t="s">
        <v>528</v>
      </c>
      <c r="H303" s="6" t="s">
        <v>526</v>
      </c>
      <c r="I303" s="6">
        <v>418264.17</v>
      </c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46">
        <v>45987.477094907401</v>
      </c>
      <c r="X303" s="6" t="s">
        <v>4400</v>
      </c>
      <c r="Y303" s="6" t="s">
        <v>518</v>
      </c>
    </row>
    <row r="304" spans="1:25">
      <c r="A304" s="6">
        <v>2026</v>
      </c>
      <c r="B304" s="6" t="s">
        <v>530</v>
      </c>
      <c r="C304" s="6" t="s">
        <v>531</v>
      </c>
      <c r="D304" s="6" t="s">
        <v>3177</v>
      </c>
      <c r="E304" s="6" t="s">
        <v>3178</v>
      </c>
      <c r="F304" s="6" t="s">
        <v>534</v>
      </c>
      <c r="G304" s="6" t="s">
        <v>528</v>
      </c>
      <c r="H304" s="6" t="s">
        <v>526</v>
      </c>
      <c r="I304" s="6">
        <v>0</v>
      </c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46">
        <v>45987.477094907401</v>
      </c>
      <c r="X304" s="6" t="s">
        <v>4400</v>
      </c>
      <c r="Y304" s="6" t="s">
        <v>518</v>
      </c>
    </row>
    <row r="305" spans="1:25">
      <c r="A305" s="6">
        <v>2026</v>
      </c>
      <c r="B305" s="6" t="s">
        <v>530</v>
      </c>
      <c r="C305" s="6" t="s">
        <v>531</v>
      </c>
      <c r="D305" s="6" t="s">
        <v>2743</v>
      </c>
      <c r="E305" s="6" t="s">
        <v>2744</v>
      </c>
      <c r="F305" s="6" t="s">
        <v>534</v>
      </c>
      <c r="G305" s="6" t="s">
        <v>528</v>
      </c>
      <c r="H305" s="6" t="s">
        <v>526</v>
      </c>
      <c r="I305" s="6">
        <v>0</v>
      </c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46">
        <v>45987.477094907401</v>
      </c>
      <c r="X305" s="6" t="s">
        <v>4400</v>
      </c>
      <c r="Y305" s="6" t="s">
        <v>518</v>
      </c>
    </row>
    <row r="306" spans="1:25">
      <c r="A306" s="6">
        <v>2026</v>
      </c>
      <c r="B306" s="6" t="s">
        <v>530</v>
      </c>
      <c r="C306" s="6" t="s">
        <v>531</v>
      </c>
      <c r="D306" s="6" t="s">
        <v>2547</v>
      </c>
      <c r="E306" s="6" t="s">
        <v>2548</v>
      </c>
      <c r="F306" s="6" t="s">
        <v>534</v>
      </c>
      <c r="G306" s="6" t="s">
        <v>528</v>
      </c>
      <c r="H306" s="6" t="s">
        <v>526</v>
      </c>
      <c r="I306" s="6">
        <v>0</v>
      </c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46">
        <v>45987.477094907401</v>
      </c>
      <c r="X306" s="6" t="s">
        <v>4400</v>
      </c>
      <c r="Y306" s="6" t="s">
        <v>518</v>
      </c>
    </row>
    <row r="307" spans="1:25">
      <c r="A307" s="6">
        <v>2026</v>
      </c>
      <c r="B307" s="6" t="s">
        <v>530</v>
      </c>
      <c r="C307" s="6" t="s">
        <v>531</v>
      </c>
      <c r="D307" s="6" t="s">
        <v>4133</v>
      </c>
      <c r="E307" s="6" t="s">
        <v>4134</v>
      </c>
      <c r="F307" s="6" t="s">
        <v>534</v>
      </c>
      <c r="G307" s="6" t="s">
        <v>528</v>
      </c>
      <c r="H307" s="6" t="s">
        <v>526</v>
      </c>
      <c r="I307" s="6">
        <v>0</v>
      </c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46">
        <v>45987.477094907401</v>
      </c>
      <c r="X307" s="6" t="s">
        <v>4400</v>
      </c>
      <c r="Y307" s="6" t="s">
        <v>518</v>
      </c>
    </row>
    <row r="308" spans="1:25">
      <c r="A308" s="6">
        <v>2026</v>
      </c>
      <c r="B308" s="6" t="s">
        <v>530</v>
      </c>
      <c r="C308" s="6" t="s">
        <v>531</v>
      </c>
      <c r="D308" s="6" t="s">
        <v>2283</v>
      </c>
      <c r="E308" s="6" t="s">
        <v>2284</v>
      </c>
      <c r="F308" s="6" t="s">
        <v>534</v>
      </c>
      <c r="G308" s="6" t="s">
        <v>528</v>
      </c>
      <c r="H308" s="6" t="s">
        <v>526</v>
      </c>
      <c r="I308" s="6">
        <v>0</v>
      </c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46">
        <v>45987.477094907401</v>
      </c>
      <c r="X308" s="6" t="s">
        <v>4400</v>
      </c>
      <c r="Y308" s="6" t="s">
        <v>518</v>
      </c>
    </row>
    <row r="309" spans="1:25">
      <c r="A309" s="6">
        <v>2026</v>
      </c>
      <c r="B309" s="6" t="s">
        <v>530</v>
      </c>
      <c r="C309" s="6" t="s">
        <v>531</v>
      </c>
      <c r="D309" s="6" t="s">
        <v>4127</v>
      </c>
      <c r="E309" s="6" t="s">
        <v>4128</v>
      </c>
      <c r="F309" s="6" t="s">
        <v>534</v>
      </c>
      <c r="G309" s="6" t="s">
        <v>528</v>
      </c>
      <c r="H309" s="6" t="s">
        <v>526</v>
      </c>
      <c r="I309" s="6">
        <v>0</v>
      </c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46">
        <v>45987.477094907401</v>
      </c>
      <c r="X309" s="6" t="s">
        <v>4400</v>
      </c>
      <c r="Y309" s="6" t="s">
        <v>518</v>
      </c>
    </row>
    <row r="310" spans="1:25">
      <c r="A310" s="6">
        <v>2026</v>
      </c>
      <c r="B310" s="6" t="s">
        <v>530</v>
      </c>
      <c r="C310" s="6" t="s">
        <v>531</v>
      </c>
      <c r="D310" s="6" t="s">
        <v>3543</v>
      </c>
      <c r="E310" s="6" t="s">
        <v>3544</v>
      </c>
      <c r="F310" s="6" t="s">
        <v>534</v>
      </c>
      <c r="G310" s="6" t="s">
        <v>528</v>
      </c>
      <c r="H310" s="6" t="s">
        <v>526</v>
      </c>
      <c r="I310" s="6">
        <v>10000</v>
      </c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46">
        <v>45987.477094907401</v>
      </c>
      <c r="X310" s="6" t="s">
        <v>4400</v>
      </c>
      <c r="Y310" s="6" t="s">
        <v>518</v>
      </c>
    </row>
    <row r="311" spans="1:25">
      <c r="A311" s="6">
        <v>2026</v>
      </c>
      <c r="B311" s="6" t="s">
        <v>530</v>
      </c>
      <c r="C311" s="6" t="s">
        <v>531</v>
      </c>
      <c r="D311" s="6" t="s">
        <v>1937</v>
      </c>
      <c r="E311" s="6" t="s">
        <v>1938</v>
      </c>
      <c r="F311" s="6" t="s">
        <v>534</v>
      </c>
      <c r="G311" s="6" t="s">
        <v>528</v>
      </c>
      <c r="H311" s="6" t="s">
        <v>526</v>
      </c>
      <c r="I311" s="6">
        <v>0</v>
      </c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46">
        <v>45987.477094907401</v>
      </c>
      <c r="X311" s="6" t="s">
        <v>4400</v>
      </c>
      <c r="Y311" s="6" t="s">
        <v>518</v>
      </c>
    </row>
    <row r="312" spans="1:25">
      <c r="A312" s="6">
        <v>2026</v>
      </c>
      <c r="B312" s="6" t="s">
        <v>530</v>
      </c>
      <c r="C312" s="6" t="s">
        <v>531</v>
      </c>
      <c r="D312" s="6" t="s">
        <v>4097</v>
      </c>
      <c r="E312" s="6" t="s">
        <v>4098</v>
      </c>
      <c r="F312" s="6" t="s">
        <v>534</v>
      </c>
      <c r="G312" s="6" t="s">
        <v>528</v>
      </c>
      <c r="H312" s="6" t="s">
        <v>526</v>
      </c>
      <c r="I312" s="6">
        <v>1463504.08</v>
      </c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46">
        <v>45987.477094907401</v>
      </c>
      <c r="X312" s="6" t="s">
        <v>4400</v>
      </c>
      <c r="Y312" s="6" t="s">
        <v>518</v>
      </c>
    </row>
    <row r="313" spans="1:25">
      <c r="A313" s="6">
        <v>2026</v>
      </c>
      <c r="B313" s="6" t="s">
        <v>530</v>
      </c>
      <c r="C313" s="6" t="s">
        <v>531</v>
      </c>
      <c r="D313" s="6" t="s">
        <v>4331</v>
      </c>
      <c r="E313" s="6" t="s">
        <v>4332</v>
      </c>
      <c r="F313" s="6" t="s">
        <v>534</v>
      </c>
      <c r="G313" s="6" t="s">
        <v>528</v>
      </c>
      <c r="H313" s="6" t="s">
        <v>526</v>
      </c>
      <c r="I313" s="6">
        <v>0</v>
      </c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46">
        <v>45987.477094907401</v>
      </c>
      <c r="X313" s="6" t="s">
        <v>4400</v>
      </c>
      <c r="Y313" s="6" t="s">
        <v>518</v>
      </c>
    </row>
    <row r="314" spans="1:25">
      <c r="A314" s="6">
        <v>2026</v>
      </c>
      <c r="B314" s="6" t="s">
        <v>530</v>
      </c>
      <c r="C314" s="6" t="s">
        <v>531</v>
      </c>
      <c r="D314" s="6" t="s">
        <v>1749</v>
      </c>
      <c r="E314" s="6" t="s">
        <v>1750</v>
      </c>
      <c r="F314" s="6" t="s">
        <v>534</v>
      </c>
      <c r="G314" s="6" t="s">
        <v>528</v>
      </c>
      <c r="H314" s="6" t="s">
        <v>526</v>
      </c>
      <c r="I314" s="6">
        <v>7825467.8799999999</v>
      </c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46">
        <v>45987.477094907401</v>
      </c>
      <c r="X314" s="6" t="s">
        <v>4400</v>
      </c>
      <c r="Y314" s="6" t="s">
        <v>518</v>
      </c>
    </row>
    <row r="315" spans="1:25">
      <c r="A315" s="6">
        <v>2026</v>
      </c>
      <c r="B315" s="6" t="s">
        <v>530</v>
      </c>
      <c r="C315" s="6" t="s">
        <v>531</v>
      </c>
      <c r="D315" s="6" t="s">
        <v>2357</v>
      </c>
      <c r="E315" s="6" t="s">
        <v>2358</v>
      </c>
      <c r="F315" s="6" t="s">
        <v>534</v>
      </c>
      <c r="G315" s="6" t="s">
        <v>528</v>
      </c>
      <c r="H315" s="6" t="s">
        <v>526</v>
      </c>
      <c r="I315" s="6">
        <v>0</v>
      </c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46">
        <v>45987.477094907401</v>
      </c>
      <c r="X315" s="6" t="s">
        <v>4400</v>
      </c>
      <c r="Y315" s="6" t="s">
        <v>518</v>
      </c>
    </row>
    <row r="316" spans="1:25">
      <c r="A316" s="6">
        <v>2026</v>
      </c>
      <c r="B316" s="6" t="s">
        <v>530</v>
      </c>
      <c r="C316" s="6" t="s">
        <v>531</v>
      </c>
      <c r="D316" s="6" t="s">
        <v>2195</v>
      </c>
      <c r="E316" s="6" t="s">
        <v>2196</v>
      </c>
      <c r="F316" s="6" t="s">
        <v>534</v>
      </c>
      <c r="G316" s="6" t="s">
        <v>528</v>
      </c>
      <c r="H316" s="6" t="s">
        <v>526</v>
      </c>
      <c r="I316" s="6">
        <v>170087.75</v>
      </c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46">
        <v>45987.477094907401</v>
      </c>
      <c r="X316" s="6" t="s">
        <v>4400</v>
      </c>
      <c r="Y316" s="6" t="s">
        <v>518</v>
      </c>
    </row>
    <row r="317" spans="1:25">
      <c r="A317" s="6">
        <v>2026</v>
      </c>
      <c r="B317" s="6" t="s">
        <v>530</v>
      </c>
      <c r="C317" s="6" t="s">
        <v>531</v>
      </c>
      <c r="D317" s="6" t="s">
        <v>561</v>
      </c>
      <c r="E317" s="6" t="s">
        <v>562</v>
      </c>
      <c r="F317" s="6" t="s">
        <v>534</v>
      </c>
      <c r="G317" s="6" t="s">
        <v>528</v>
      </c>
      <c r="H317" s="6" t="s">
        <v>526</v>
      </c>
      <c r="I317" s="6">
        <v>14000</v>
      </c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46">
        <v>45987.477094907401</v>
      </c>
      <c r="X317" s="6" t="s">
        <v>4400</v>
      </c>
      <c r="Y317" s="6" t="s">
        <v>518</v>
      </c>
    </row>
    <row r="318" spans="1:25">
      <c r="A318" s="6">
        <v>2026</v>
      </c>
      <c r="B318" s="6" t="s">
        <v>530</v>
      </c>
      <c r="C318" s="6" t="s">
        <v>531</v>
      </c>
      <c r="D318" s="6" t="s">
        <v>567</v>
      </c>
      <c r="E318" s="6" t="s">
        <v>568</v>
      </c>
      <c r="F318" s="6" t="s">
        <v>534</v>
      </c>
      <c r="G318" s="6" t="s">
        <v>528</v>
      </c>
      <c r="H318" s="6" t="s">
        <v>526</v>
      </c>
      <c r="I318" s="6">
        <v>40000</v>
      </c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46">
        <v>45987.477094907401</v>
      </c>
      <c r="X318" s="6" t="s">
        <v>4400</v>
      </c>
      <c r="Y318" s="6" t="s">
        <v>518</v>
      </c>
    </row>
    <row r="319" spans="1:25">
      <c r="A319" s="6">
        <v>2026</v>
      </c>
      <c r="B319" s="6" t="s">
        <v>530</v>
      </c>
      <c r="C319" s="6" t="s">
        <v>531</v>
      </c>
      <c r="D319" s="6" t="s">
        <v>2701</v>
      </c>
      <c r="E319" s="6" t="s">
        <v>2702</v>
      </c>
      <c r="F319" s="6" t="s">
        <v>534</v>
      </c>
      <c r="G319" s="6" t="s">
        <v>528</v>
      </c>
      <c r="H319" s="6" t="s">
        <v>526</v>
      </c>
      <c r="I319" s="6">
        <v>420000</v>
      </c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46">
        <v>45987.477094907401</v>
      </c>
      <c r="X319" s="6" t="s">
        <v>4400</v>
      </c>
      <c r="Y319" s="6" t="s">
        <v>518</v>
      </c>
    </row>
    <row r="320" spans="1:25">
      <c r="A320" s="6">
        <v>2026</v>
      </c>
      <c r="B320" s="6" t="s">
        <v>530</v>
      </c>
      <c r="C320" s="6" t="s">
        <v>531</v>
      </c>
      <c r="D320" s="6" t="s">
        <v>1885</v>
      </c>
      <c r="E320" s="6" t="s">
        <v>1886</v>
      </c>
      <c r="F320" s="6" t="s">
        <v>534</v>
      </c>
      <c r="G320" s="6" t="s">
        <v>528</v>
      </c>
      <c r="H320" s="6" t="s">
        <v>526</v>
      </c>
      <c r="I320" s="6">
        <v>0</v>
      </c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46">
        <v>45987.477094907401</v>
      </c>
      <c r="X320" s="6" t="s">
        <v>4400</v>
      </c>
      <c r="Y320" s="6" t="s">
        <v>518</v>
      </c>
    </row>
    <row r="321" spans="1:25">
      <c r="A321" s="6">
        <v>2026</v>
      </c>
      <c r="B321" s="6" t="s">
        <v>530</v>
      </c>
      <c r="C321" s="6" t="s">
        <v>531</v>
      </c>
      <c r="D321" s="6" t="s">
        <v>3217</v>
      </c>
      <c r="E321" s="6" t="s">
        <v>3218</v>
      </c>
      <c r="F321" s="6" t="s">
        <v>534</v>
      </c>
      <c r="G321" s="6" t="s">
        <v>528</v>
      </c>
      <c r="H321" s="6" t="s">
        <v>526</v>
      </c>
      <c r="I321" s="6">
        <v>681246.1</v>
      </c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46">
        <v>45987.477094907401</v>
      </c>
      <c r="X321" s="6" t="s">
        <v>4400</v>
      </c>
      <c r="Y321" s="6" t="s">
        <v>518</v>
      </c>
    </row>
    <row r="322" spans="1:25">
      <c r="A322" s="6">
        <v>2026</v>
      </c>
      <c r="B322" s="6" t="s">
        <v>530</v>
      </c>
      <c r="C322" s="6" t="s">
        <v>531</v>
      </c>
      <c r="D322" s="6" t="s">
        <v>4143</v>
      </c>
      <c r="E322" s="6" t="s">
        <v>4144</v>
      </c>
      <c r="F322" s="6" t="s">
        <v>534</v>
      </c>
      <c r="G322" s="6" t="s">
        <v>528</v>
      </c>
      <c r="H322" s="6" t="s">
        <v>526</v>
      </c>
      <c r="I322" s="6">
        <v>0</v>
      </c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46">
        <v>45987.477094907401</v>
      </c>
      <c r="X322" s="6" t="s">
        <v>4400</v>
      </c>
      <c r="Y322" s="6" t="s">
        <v>518</v>
      </c>
    </row>
    <row r="323" spans="1:25">
      <c r="A323" s="6">
        <v>2026</v>
      </c>
      <c r="B323" s="6" t="s">
        <v>530</v>
      </c>
      <c r="C323" s="6" t="s">
        <v>531</v>
      </c>
      <c r="D323" s="6" t="s">
        <v>571</v>
      </c>
      <c r="E323" s="6" t="s">
        <v>572</v>
      </c>
      <c r="F323" s="6" t="s">
        <v>534</v>
      </c>
      <c r="G323" s="6" t="s">
        <v>528</v>
      </c>
      <c r="H323" s="6" t="s">
        <v>526</v>
      </c>
      <c r="I323" s="6">
        <v>0</v>
      </c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46">
        <v>45987.477094907401</v>
      </c>
      <c r="X323" s="6" t="s">
        <v>4400</v>
      </c>
      <c r="Y323" s="6" t="s">
        <v>518</v>
      </c>
    </row>
    <row r="324" spans="1:25">
      <c r="A324" s="6">
        <v>2026</v>
      </c>
      <c r="B324" s="6" t="s">
        <v>530</v>
      </c>
      <c r="C324" s="6" t="s">
        <v>531</v>
      </c>
      <c r="D324" s="6" t="s">
        <v>2745</v>
      </c>
      <c r="E324" s="6" t="s">
        <v>2746</v>
      </c>
      <c r="F324" s="6" t="s">
        <v>534</v>
      </c>
      <c r="G324" s="6" t="s">
        <v>528</v>
      </c>
      <c r="H324" s="6" t="s">
        <v>526</v>
      </c>
      <c r="I324" s="6">
        <v>0</v>
      </c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46">
        <v>45987.477094907401</v>
      </c>
      <c r="X324" s="6" t="s">
        <v>4400</v>
      </c>
      <c r="Y324" s="6" t="s">
        <v>518</v>
      </c>
    </row>
    <row r="325" spans="1:25">
      <c r="A325" s="6">
        <v>2026</v>
      </c>
      <c r="B325" s="6" t="s">
        <v>530</v>
      </c>
      <c r="C325" s="6" t="s">
        <v>531</v>
      </c>
      <c r="D325" s="6" t="s">
        <v>1721</v>
      </c>
      <c r="E325" s="6" t="s">
        <v>1722</v>
      </c>
      <c r="F325" s="6" t="s">
        <v>534</v>
      </c>
      <c r="G325" s="6" t="s">
        <v>528</v>
      </c>
      <c r="H325" s="6" t="s">
        <v>526</v>
      </c>
      <c r="I325" s="6">
        <v>1295000</v>
      </c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46">
        <v>45987.477094907401</v>
      </c>
      <c r="X325" s="6" t="s">
        <v>4400</v>
      </c>
      <c r="Y325" s="6" t="s">
        <v>518</v>
      </c>
    </row>
    <row r="326" spans="1:25">
      <c r="A326" s="6">
        <v>2026</v>
      </c>
      <c r="B326" s="6" t="s">
        <v>530</v>
      </c>
      <c r="C326" s="6" t="s">
        <v>531</v>
      </c>
      <c r="D326" s="6" t="s">
        <v>1527</v>
      </c>
      <c r="E326" s="6" t="s">
        <v>1528</v>
      </c>
      <c r="F326" s="6" t="s">
        <v>534</v>
      </c>
      <c r="G326" s="6" t="s">
        <v>528</v>
      </c>
      <c r="H326" s="6" t="s">
        <v>526</v>
      </c>
      <c r="I326" s="6">
        <v>0</v>
      </c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46">
        <v>45987.477094907401</v>
      </c>
      <c r="X326" s="6" t="s">
        <v>4400</v>
      </c>
      <c r="Y326" s="6" t="s">
        <v>518</v>
      </c>
    </row>
    <row r="327" spans="1:25">
      <c r="A327" s="6">
        <v>2026</v>
      </c>
      <c r="B327" s="6" t="s">
        <v>530</v>
      </c>
      <c r="C327" s="6" t="s">
        <v>531</v>
      </c>
      <c r="D327" s="6" t="s">
        <v>3383</v>
      </c>
      <c r="E327" s="6" t="s">
        <v>3384</v>
      </c>
      <c r="F327" s="6" t="s">
        <v>534</v>
      </c>
      <c r="G327" s="6" t="s">
        <v>528</v>
      </c>
      <c r="H327" s="6" t="s">
        <v>526</v>
      </c>
      <c r="I327" s="6">
        <v>0</v>
      </c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46">
        <v>45987.477094907401</v>
      </c>
      <c r="X327" s="6" t="s">
        <v>4400</v>
      </c>
      <c r="Y327" s="6" t="s">
        <v>518</v>
      </c>
    </row>
    <row r="328" spans="1:25">
      <c r="A328" s="6">
        <v>2026</v>
      </c>
      <c r="B328" s="6" t="s">
        <v>530</v>
      </c>
      <c r="C328" s="6" t="s">
        <v>531</v>
      </c>
      <c r="D328" s="6" t="s">
        <v>991</v>
      </c>
      <c r="E328" s="6" t="s">
        <v>992</v>
      </c>
      <c r="F328" s="6" t="s">
        <v>534</v>
      </c>
      <c r="G328" s="6" t="s">
        <v>528</v>
      </c>
      <c r="H328" s="6" t="s">
        <v>526</v>
      </c>
      <c r="I328" s="6">
        <v>0</v>
      </c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46">
        <v>45987.477094907401</v>
      </c>
      <c r="X328" s="6" t="s">
        <v>4400</v>
      </c>
      <c r="Y328" s="6" t="s">
        <v>518</v>
      </c>
    </row>
    <row r="329" spans="1:25">
      <c r="A329" s="6">
        <v>2026</v>
      </c>
      <c r="B329" s="6" t="s">
        <v>530</v>
      </c>
      <c r="C329" s="6" t="s">
        <v>531</v>
      </c>
      <c r="D329" s="6" t="s">
        <v>699</v>
      </c>
      <c r="E329" s="6" t="s">
        <v>700</v>
      </c>
      <c r="F329" s="6" t="s">
        <v>534</v>
      </c>
      <c r="G329" s="6" t="s">
        <v>528</v>
      </c>
      <c r="H329" s="6" t="s">
        <v>526</v>
      </c>
      <c r="I329" s="6">
        <v>0</v>
      </c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46">
        <v>45987.477094907401</v>
      </c>
      <c r="X329" s="6" t="s">
        <v>4400</v>
      </c>
      <c r="Y329" s="6" t="s">
        <v>518</v>
      </c>
    </row>
    <row r="330" spans="1:25">
      <c r="A330" s="6">
        <v>2026</v>
      </c>
      <c r="B330" s="6" t="s">
        <v>530</v>
      </c>
      <c r="C330" s="6" t="s">
        <v>531</v>
      </c>
      <c r="D330" s="6" t="s">
        <v>967</v>
      </c>
      <c r="E330" s="6" t="s">
        <v>968</v>
      </c>
      <c r="F330" s="6" t="s">
        <v>534</v>
      </c>
      <c r="G330" s="6" t="s">
        <v>528</v>
      </c>
      <c r="H330" s="6" t="s">
        <v>526</v>
      </c>
      <c r="I330" s="6">
        <v>640863.72</v>
      </c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46">
        <v>45987.477094907401</v>
      </c>
      <c r="X330" s="6" t="s">
        <v>4400</v>
      </c>
      <c r="Y330" s="6" t="s">
        <v>518</v>
      </c>
    </row>
    <row r="331" spans="1:25">
      <c r="A331" s="6">
        <v>2026</v>
      </c>
      <c r="B331" s="6" t="s">
        <v>530</v>
      </c>
      <c r="C331" s="6" t="s">
        <v>531</v>
      </c>
      <c r="D331" s="6" t="s">
        <v>1683</v>
      </c>
      <c r="E331" s="6" t="s">
        <v>1684</v>
      </c>
      <c r="F331" s="6" t="s">
        <v>534</v>
      </c>
      <c r="G331" s="6" t="s">
        <v>528</v>
      </c>
      <c r="H331" s="6" t="s">
        <v>526</v>
      </c>
      <c r="I331" s="6">
        <v>151675.45000000001</v>
      </c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46">
        <v>45987.477094907401</v>
      </c>
      <c r="X331" s="6" t="s">
        <v>4400</v>
      </c>
      <c r="Y331" s="6" t="s">
        <v>518</v>
      </c>
    </row>
    <row r="332" spans="1:25">
      <c r="A332" s="6">
        <v>2026</v>
      </c>
      <c r="B332" s="6" t="s">
        <v>530</v>
      </c>
      <c r="C332" s="6" t="s">
        <v>531</v>
      </c>
      <c r="D332" s="6" t="s">
        <v>4303</v>
      </c>
      <c r="E332" s="6" t="s">
        <v>4304</v>
      </c>
      <c r="F332" s="6" t="s">
        <v>534</v>
      </c>
      <c r="G332" s="6" t="s">
        <v>528</v>
      </c>
      <c r="H332" s="6" t="s">
        <v>526</v>
      </c>
      <c r="I332" s="6">
        <v>0</v>
      </c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46">
        <v>45987.477094907401</v>
      </c>
      <c r="X332" s="6" t="s">
        <v>4400</v>
      </c>
      <c r="Y332" s="6" t="s">
        <v>518</v>
      </c>
    </row>
    <row r="333" spans="1:25">
      <c r="A333" s="6">
        <v>2026</v>
      </c>
      <c r="B333" s="6" t="s">
        <v>530</v>
      </c>
      <c r="C333" s="6" t="s">
        <v>531</v>
      </c>
      <c r="D333" s="6" t="s">
        <v>2361</v>
      </c>
      <c r="E333" s="6" t="s">
        <v>2362</v>
      </c>
      <c r="F333" s="6" t="s">
        <v>534</v>
      </c>
      <c r="G333" s="6" t="s">
        <v>528</v>
      </c>
      <c r="H333" s="6" t="s">
        <v>526</v>
      </c>
      <c r="I333" s="6">
        <v>0</v>
      </c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46">
        <v>45987.477094907401</v>
      </c>
      <c r="X333" s="6" t="s">
        <v>4400</v>
      </c>
      <c r="Y333" s="6" t="s">
        <v>518</v>
      </c>
    </row>
    <row r="334" spans="1:25">
      <c r="A334" s="6">
        <v>2026</v>
      </c>
      <c r="B334" s="6" t="s">
        <v>530</v>
      </c>
      <c r="C334" s="6" t="s">
        <v>531</v>
      </c>
      <c r="D334" s="6" t="s">
        <v>4179</v>
      </c>
      <c r="E334" s="6" t="s">
        <v>4180</v>
      </c>
      <c r="F334" s="6" t="s">
        <v>534</v>
      </c>
      <c r="G334" s="6" t="s">
        <v>528</v>
      </c>
      <c r="H334" s="6" t="s">
        <v>526</v>
      </c>
      <c r="I334" s="6">
        <v>0</v>
      </c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46">
        <v>45987.477094907401</v>
      </c>
      <c r="X334" s="6" t="s">
        <v>4400</v>
      </c>
      <c r="Y334" s="6" t="s">
        <v>518</v>
      </c>
    </row>
    <row r="335" spans="1:25">
      <c r="A335" s="6">
        <v>2026</v>
      </c>
      <c r="B335" s="6" t="s">
        <v>530</v>
      </c>
      <c r="C335" s="6" t="s">
        <v>531</v>
      </c>
      <c r="D335" s="6" t="s">
        <v>3291</v>
      </c>
      <c r="E335" s="6" t="s">
        <v>3292</v>
      </c>
      <c r="F335" s="6" t="s">
        <v>534</v>
      </c>
      <c r="G335" s="6" t="s">
        <v>528</v>
      </c>
      <c r="H335" s="6" t="s">
        <v>526</v>
      </c>
      <c r="I335" s="6">
        <v>0</v>
      </c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46">
        <v>45987.477094907401</v>
      </c>
      <c r="X335" s="6" t="s">
        <v>4400</v>
      </c>
      <c r="Y335" s="6" t="s">
        <v>518</v>
      </c>
    </row>
    <row r="336" spans="1:25">
      <c r="A336" s="6">
        <v>2026</v>
      </c>
      <c r="B336" s="6" t="s">
        <v>530</v>
      </c>
      <c r="C336" s="6" t="s">
        <v>531</v>
      </c>
      <c r="D336" s="6" t="s">
        <v>2367</v>
      </c>
      <c r="E336" s="6" t="s">
        <v>2368</v>
      </c>
      <c r="F336" s="6" t="s">
        <v>534</v>
      </c>
      <c r="G336" s="6" t="s">
        <v>528</v>
      </c>
      <c r="H336" s="6" t="s">
        <v>526</v>
      </c>
      <c r="I336" s="6">
        <v>0</v>
      </c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46">
        <v>45987.477094907401</v>
      </c>
      <c r="X336" s="6" t="s">
        <v>4400</v>
      </c>
      <c r="Y336" s="6" t="s">
        <v>518</v>
      </c>
    </row>
    <row r="337" spans="1:25">
      <c r="A337" s="6">
        <v>2026</v>
      </c>
      <c r="B337" s="6" t="s">
        <v>530</v>
      </c>
      <c r="C337" s="6" t="s">
        <v>531</v>
      </c>
      <c r="D337" s="6" t="s">
        <v>2247</v>
      </c>
      <c r="E337" s="6" t="s">
        <v>2248</v>
      </c>
      <c r="F337" s="6" t="s">
        <v>534</v>
      </c>
      <c r="G337" s="6" t="s">
        <v>528</v>
      </c>
      <c r="H337" s="6" t="s">
        <v>526</v>
      </c>
      <c r="I337" s="6">
        <v>0</v>
      </c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46">
        <v>45987.477094907401</v>
      </c>
      <c r="X337" s="6" t="s">
        <v>4400</v>
      </c>
      <c r="Y337" s="6" t="s">
        <v>518</v>
      </c>
    </row>
    <row r="338" spans="1:25">
      <c r="A338" s="6">
        <v>2026</v>
      </c>
      <c r="B338" s="6" t="s">
        <v>530</v>
      </c>
      <c r="C338" s="6" t="s">
        <v>531</v>
      </c>
      <c r="D338" s="6" t="s">
        <v>693</v>
      </c>
      <c r="E338" s="6" t="s">
        <v>694</v>
      </c>
      <c r="F338" s="6" t="s">
        <v>534</v>
      </c>
      <c r="G338" s="6" t="s">
        <v>528</v>
      </c>
      <c r="H338" s="6" t="s">
        <v>526</v>
      </c>
      <c r="I338" s="6">
        <v>0</v>
      </c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46">
        <v>45987.477094907401</v>
      </c>
      <c r="X338" s="6" t="s">
        <v>4400</v>
      </c>
      <c r="Y338" s="6" t="s">
        <v>518</v>
      </c>
    </row>
    <row r="339" spans="1:25">
      <c r="A339" s="6">
        <v>2026</v>
      </c>
      <c r="B339" s="6" t="s">
        <v>530</v>
      </c>
      <c r="C339" s="6" t="s">
        <v>531</v>
      </c>
      <c r="D339" s="6" t="s">
        <v>1155</v>
      </c>
      <c r="E339" s="6" t="s">
        <v>1156</v>
      </c>
      <c r="F339" s="6" t="s">
        <v>534</v>
      </c>
      <c r="G339" s="6" t="s">
        <v>528</v>
      </c>
      <c r="H339" s="6" t="s">
        <v>526</v>
      </c>
      <c r="I339" s="6">
        <v>59697.62</v>
      </c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46">
        <v>45987.477094907401</v>
      </c>
      <c r="X339" s="6" t="s">
        <v>4400</v>
      </c>
      <c r="Y339" s="6" t="s">
        <v>518</v>
      </c>
    </row>
    <row r="340" spans="1:25">
      <c r="A340" s="6">
        <v>2026</v>
      </c>
      <c r="B340" s="6" t="s">
        <v>530</v>
      </c>
      <c r="C340" s="6" t="s">
        <v>531</v>
      </c>
      <c r="D340" s="6" t="s">
        <v>3979</v>
      </c>
      <c r="E340" s="6" t="s">
        <v>3980</v>
      </c>
      <c r="F340" s="6" t="s">
        <v>534</v>
      </c>
      <c r="G340" s="6" t="s">
        <v>528</v>
      </c>
      <c r="H340" s="6" t="s">
        <v>526</v>
      </c>
      <c r="I340" s="6">
        <v>0</v>
      </c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46">
        <v>45987.477094907401</v>
      </c>
      <c r="X340" s="6" t="s">
        <v>4400</v>
      </c>
      <c r="Y340" s="6" t="s">
        <v>518</v>
      </c>
    </row>
    <row r="341" spans="1:25">
      <c r="A341" s="6">
        <v>2026</v>
      </c>
      <c r="B341" s="6" t="s">
        <v>530</v>
      </c>
      <c r="C341" s="6" t="s">
        <v>531</v>
      </c>
      <c r="D341" s="6" t="s">
        <v>1131</v>
      </c>
      <c r="E341" s="6" t="s">
        <v>1132</v>
      </c>
      <c r="F341" s="6" t="s">
        <v>534</v>
      </c>
      <c r="G341" s="6" t="s">
        <v>528</v>
      </c>
      <c r="H341" s="6" t="s">
        <v>526</v>
      </c>
      <c r="I341" s="6">
        <v>0</v>
      </c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46">
        <v>45987.477094907401</v>
      </c>
      <c r="X341" s="6" t="s">
        <v>4400</v>
      </c>
      <c r="Y341" s="6" t="s">
        <v>518</v>
      </c>
    </row>
    <row r="342" spans="1:25">
      <c r="A342" s="6">
        <v>2026</v>
      </c>
      <c r="B342" s="6" t="s">
        <v>530</v>
      </c>
      <c r="C342" s="6" t="s">
        <v>531</v>
      </c>
      <c r="D342" s="6" t="s">
        <v>2685</v>
      </c>
      <c r="E342" s="6" t="s">
        <v>2686</v>
      </c>
      <c r="F342" s="6" t="s">
        <v>534</v>
      </c>
      <c r="G342" s="6" t="s">
        <v>528</v>
      </c>
      <c r="H342" s="6" t="s">
        <v>526</v>
      </c>
      <c r="I342" s="6">
        <v>12171500</v>
      </c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46">
        <v>45987.477094907401</v>
      </c>
      <c r="X342" s="6" t="s">
        <v>4400</v>
      </c>
      <c r="Y342" s="6" t="s">
        <v>518</v>
      </c>
    </row>
    <row r="343" spans="1:25">
      <c r="A343" s="6">
        <v>2026</v>
      </c>
      <c r="B343" s="6" t="s">
        <v>530</v>
      </c>
      <c r="C343" s="6" t="s">
        <v>531</v>
      </c>
      <c r="D343" s="6" t="s">
        <v>3171</v>
      </c>
      <c r="E343" s="6" t="s">
        <v>3172</v>
      </c>
      <c r="F343" s="6" t="s">
        <v>534</v>
      </c>
      <c r="G343" s="6" t="s">
        <v>528</v>
      </c>
      <c r="H343" s="6" t="s">
        <v>526</v>
      </c>
      <c r="I343" s="6">
        <v>0</v>
      </c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46">
        <v>45987.477094907401</v>
      </c>
      <c r="X343" s="6" t="s">
        <v>4400</v>
      </c>
      <c r="Y343" s="6" t="s">
        <v>518</v>
      </c>
    </row>
    <row r="344" spans="1:25">
      <c r="A344" s="6">
        <v>2026</v>
      </c>
      <c r="B344" s="6" t="s">
        <v>530</v>
      </c>
      <c r="C344" s="6" t="s">
        <v>531</v>
      </c>
      <c r="D344" s="6" t="s">
        <v>1017</v>
      </c>
      <c r="E344" s="6" t="s">
        <v>1018</v>
      </c>
      <c r="F344" s="6" t="s">
        <v>534</v>
      </c>
      <c r="G344" s="6" t="s">
        <v>528</v>
      </c>
      <c r="H344" s="6" t="s">
        <v>526</v>
      </c>
      <c r="I344" s="6">
        <v>0</v>
      </c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46">
        <v>45987.477094907401</v>
      </c>
      <c r="X344" s="6" t="s">
        <v>4400</v>
      </c>
      <c r="Y344" s="6" t="s">
        <v>518</v>
      </c>
    </row>
    <row r="345" spans="1:25">
      <c r="A345" s="6">
        <v>2026</v>
      </c>
      <c r="B345" s="6" t="s">
        <v>530</v>
      </c>
      <c r="C345" s="6" t="s">
        <v>531</v>
      </c>
      <c r="D345" s="6" t="s">
        <v>2663</v>
      </c>
      <c r="E345" s="6" t="s">
        <v>2664</v>
      </c>
      <c r="F345" s="6" t="s">
        <v>534</v>
      </c>
      <c r="G345" s="6" t="s">
        <v>528</v>
      </c>
      <c r="H345" s="6" t="s">
        <v>526</v>
      </c>
      <c r="I345" s="6">
        <v>1288094.77</v>
      </c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46">
        <v>45987.477094907401</v>
      </c>
      <c r="X345" s="6" t="s">
        <v>4400</v>
      </c>
      <c r="Y345" s="6" t="s">
        <v>518</v>
      </c>
    </row>
    <row r="346" spans="1:25">
      <c r="A346" s="6">
        <v>2026</v>
      </c>
      <c r="B346" s="6" t="s">
        <v>530</v>
      </c>
      <c r="C346" s="6" t="s">
        <v>531</v>
      </c>
      <c r="D346" s="6" t="s">
        <v>2323</v>
      </c>
      <c r="E346" s="6" t="s">
        <v>2324</v>
      </c>
      <c r="F346" s="6" t="s">
        <v>534</v>
      </c>
      <c r="G346" s="6" t="s">
        <v>528</v>
      </c>
      <c r="H346" s="6" t="s">
        <v>526</v>
      </c>
      <c r="I346" s="6">
        <v>213000</v>
      </c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46">
        <v>45987.477094907401</v>
      </c>
      <c r="X346" s="6" t="s">
        <v>4400</v>
      </c>
      <c r="Y346" s="6" t="s">
        <v>518</v>
      </c>
    </row>
    <row r="347" spans="1:25">
      <c r="A347" s="6">
        <v>2026</v>
      </c>
      <c r="B347" s="6" t="s">
        <v>530</v>
      </c>
      <c r="C347" s="6" t="s">
        <v>531</v>
      </c>
      <c r="D347" s="6" t="s">
        <v>2441</v>
      </c>
      <c r="E347" s="6" t="s">
        <v>2442</v>
      </c>
      <c r="F347" s="6" t="s">
        <v>534</v>
      </c>
      <c r="G347" s="6" t="s">
        <v>528</v>
      </c>
      <c r="H347" s="6" t="s">
        <v>526</v>
      </c>
      <c r="I347" s="6">
        <v>5000</v>
      </c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46">
        <v>45987.477094907401</v>
      </c>
      <c r="X347" s="6" t="s">
        <v>4400</v>
      </c>
      <c r="Y347" s="6" t="s">
        <v>518</v>
      </c>
    </row>
    <row r="348" spans="1:25">
      <c r="A348" s="6">
        <v>2026</v>
      </c>
      <c r="B348" s="6" t="s">
        <v>530</v>
      </c>
      <c r="C348" s="6" t="s">
        <v>531</v>
      </c>
      <c r="D348" s="6" t="s">
        <v>1611</v>
      </c>
      <c r="E348" s="6" t="s">
        <v>1612</v>
      </c>
      <c r="F348" s="6" t="s">
        <v>534</v>
      </c>
      <c r="G348" s="6" t="s">
        <v>528</v>
      </c>
      <c r="H348" s="6" t="s">
        <v>526</v>
      </c>
      <c r="I348" s="6">
        <v>0</v>
      </c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46">
        <v>45987.477094907401</v>
      </c>
      <c r="X348" s="6" t="s">
        <v>4400</v>
      </c>
      <c r="Y348" s="6" t="s">
        <v>518</v>
      </c>
    </row>
    <row r="349" spans="1:25">
      <c r="A349" s="6">
        <v>2026</v>
      </c>
      <c r="B349" s="6" t="s">
        <v>530</v>
      </c>
      <c r="C349" s="6" t="s">
        <v>531</v>
      </c>
      <c r="D349" s="6" t="s">
        <v>2217</v>
      </c>
      <c r="E349" s="6" t="s">
        <v>2218</v>
      </c>
      <c r="F349" s="6" t="s">
        <v>534</v>
      </c>
      <c r="G349" s="6" t="s">
        <v>528</v>
      </c>
      <c r="H349" s="6" t="s">
        <v>526</v>
      </c>
      <c r="I349" s="6">
        <v>0</v>
      </c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46">
        <v>45987.477094907401</v>
      </c>
      <c r="X349" s="6" t="s">
        <v>4400</v>
      </c>
      <c r="Y349" s="6" t="s">
        <v>518</v>
      </c>
    </row>
    <row r="350" spans="1:25">
      <c r="A350" s="6">
        <v>2026</v>
      </c>
      <c r="B350" s="6" t="s">
        <v>530</v>
      </c>
      <c r="C350" s="6" t="s">
        <v>531</v>
      </c>
      <c r="D350" s="6" t="s">
        <v>3585</v>
      </c>
      <c r="E350" s="6" t="s">
        <v>3586</v>
      </c>
      <c r="F350" s="6" t="s">
        <v>534</v>
      </c>
      <c r="G350" s="6" t="s">
        <v>528</v>
      </c>
      <c r="H350" s="6" t="s">
        <v>526</v>
      </c>
      <c r="I350" s="6">
        <v>0</v>
      </c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46">
        <v>45987.477094907401</v>
      </c>
      <c r="X350" s="6" t="s">
        <v>4400</v>
      </c>
      <c r="Y350" s="6" t="s">
        <v>518</v>
      </c>
    </row>
    <row r="351" spans="1:25">
      <c r="A351" s="6">
        <v>2026</v>
      </c>
      <c r="B351" s="6" t="s">
        <v>530</v>
      </c>
      <c r="C351" s="6" t="s">
        <v>531</v>
      </c>
      <c r="D351" s="6" t="s">
        <v>735</v>
      </c>
      <c r="E351" s="6" t="s">
        <v>736</v>
      </c>
      <c r="F351" s="6" t="s">
        <v>534</v>
      </c>
      <c r="G351" s="6" t="s">
        <v>528</v>
      </c>
      <c r="H351" s="6" t="s">
        <v>526</v>
      </c>
      <c r="I351" s="6">
        <v>0</v>
      </c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46">
        <v>45987.477094907401</v>
      </c>
      <c r="X351" s="6" t="s">
        <v>4400</v>
      </c>
      <c r="Y351" s="6" t="s">
        <v>518</v>
      </c>
    </row>
    <row r="352" spans="1:25">
      <c r="A352" s="6">
        <v>2026</v>
      </c>
      <c r="B352" s="6" t="s">
        <v>530</v>
      </c>
      <c r="C352" s="6" t="s">
        <v>531</v>
      </c>
      <c r="D352" s="6" t="s">
        <v>3175</v>
      </c>
      <c r="E352" s="6" t="s">
        <v>3176</v>
      </c>
      <c r="F352" s="6" t="s">
        <v>534</v>
      </c>
      <c r="G352" s="6" t="s">
        <v>528</v>
      </c>
      <c r="H352" s="6" t="s">
        <v>526</v>
      </c>
      <c r="I352" s="6">
        <v>0</v>
      </c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46">
        <v>45987.477094907401</v>
      </c>
      <c r="X352" s="6" t="s">
        <v>4400</v>
      </c>
      <c r="Y352" s="6" t="s">
        <v>518</v>
      </c>
    </row>
    <row r="353" spans="1:25">
      <c r="A353" s="6">
        <v>2026</v>
      </c>
      <c r="B353" s="6" t="s">
        <v>530</v>
      </c>
      <c r="C353" s="6" t="s">
        <v>531</v>
      </c>
      <c r="D353" s="6" t="s">
        <v>2837</v>
      </c>
      <c r="E353" s="6" t="s">
        <v>2838</v>
      </c>
      <c r="F353" s="6" t="s">
        <v>534</v>
      </c>
      <c r="G353" s="6" t="s">
        <v>528</v>
      </c>
      <c r="H353" s="6" t="s">
        <v>526</v>
      </c>
      <c r="I353" s="6">
        <v>4038.2</v>
      </c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46">
        <v>45987.477094907401</v>
      </c>
      <c r="X353" s="6" t="s">
        <v>4400</v>
      </c>
      <c r="Y353" s="6" t="s">
        <v>518</v>
      </c>
    </row>
    <row r="354" spans="1:25">
      <c r="A354" s="6">
        <v>2026</v>
      </c>
      <c r="B354" s="6" t="s">
        <v>530</v>
      </c>
      <c r="C354" s="6" t="s">
        <v>531</v>
      </c>
      <c r="D354" s="6" t="s">
        <v>3085</v>
      </c>
      <c r="E354" s="6" t="s">
        <v>3086</v>
      </c>
      <c r="F354" s="6" t="s">
        <v>534</v>
      </c>
      <c r="G354" s="6" t="s">
        <v>528</v>
      </c>
      <c r="H354" s="6" t="s">
        <v>526</v>
      </c>
      <c r="I354" s="6">
        <v>0</v>
      </c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46">
        <v>45987.477094907401</v>
      </c>
      <c r="X354" s="6" t="s">
        <v>4400</v>
      </c>
      <c r="Y354" s="6" t="s">
        <v>518</v>
      </c>
    </row>
    <row r="355" spans="1:25">
      <c r="A355" s="6">
        <v>2026</v>
      </c>
      <c r="B355" s="6" t="s">
        <v>530</v>
      </c>
      <c r="C355" s="6" t="s">
        <v>531</v>
      </c>
      <c r="D355" s="6" t="s">
        <v>3683</v>
      </c>
      <c r="E355" s="6" t="s">
        <v>3684</v>
      </c>
      <c r="F355" s="6" t="s">
        <v>534</v>
      </c>
      <c r="G355" s="6" t="s">
        <v>528</v>
      </c>
      <c r="H355" s="6" t="s">
        <v>526</v>
      </c>
      <c r="I355" s="6">
        <v>0</v>
      </c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46">
        <v>45987.477094907401</v>
      </c>
      <c r="X355" s="6" t="s">
        <v>4400</v>
      </c>
      <c r="Y355" s="6" t="s">
        <v>518</v>
      </c>
    </row>
    <row r="356" spans="1:25">
      <c r="A356" s="6">
        <v>2026</v>
      </c>
      <c r="B356" s="6" t="s">
        <v>530</v>
      </c>
      <c r="C356" s="6" t="s">
        <v>531</v>
      </c>
      <c r="D356" s="6" t="s">
        <v>4309</v>
      </c>
      <c r="E356" s="6" t="s">
        <v>4310</v>
      </c>
      <c r="F356" s="6" t="s">
        <v>534</v>
      </c>
      <c r="G356" s="6" t="s">
        <v>528</v>
      </c>
      <c r="H356" s="6" t="s">
        <v>526</v>
      </c>
      <c r="I356" s="6">
        <v>0</v>
      </c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46">
        <v>45987.477094907401</v>
      </c>
      <c r="X356" s="6" t="s">
        <v>4400</v>
      </c>
      <c r="Y356" s="6" t="s">
        <v>518</v>
      </c>
    </row>
    <row r="357" spans="1:25">
      <c r="A357" s="6">
        <v>2026</v>
      </c>
      <c r="B357" s="6" t="s">
        <v>530</v>
      </c>
      <c r="C357" s="6" t="s">
        <v>531</v>
      </c>
      <c r="D357" s="6" t="s">
        <v>1057</v>
      </c>
      <c r="E357" s="6" t="s">
        <v>1058</v>
      </c>
      <c r="F357" s="6" t="s">
        <v>534</v>
      </c>
      <c r="G357" s="6" t="s">
        <v>528</v>
      </c>
      <c r="H357" s="6" t="s">
        <v>526</v>
      </c>
      <c r="I357" s="6">
        <v>0</v>
      </c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46">
        <v>45987.477094907401</v>
      </c>
      <c r="X357" s="6" t="s">
        <v>4400</v>
      </c>
      <c r="Y357" s="6" t="s">
        <v>518</v>
      </c>
    </row>
    <row r="358" spans="1:25">
      <c r="A358" s="6">
        <v>2026</v>
      </c>
      <c r="B358" s="6" t="s">
        <v>530</v>
      </c>
      <c r="C358" s="6" t="s">
        <v>531</v>
      </c>
      <c r="D358" s="6" t="s">
        <v>1669</v>
      </c>
      <c r="E358" s="6" t="s">
        <v>1670</v>
      </c>
      <c r="F358" s="6" t="s">
        <v>534</v>
      </c>
      <c r="G358" s="6" t="s">
        <v>528</v>
      </c>
      <c r="H358" s="6" t="s">
        <v>526</v>
      </c>
      <c r="I358" s="6">
        <v>272832.14</v>
      </c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46">
        <v>45987.477094907401</v>
      </c>
      <c r="X358" s="6" t="s">
        <v>4400</v>
      </c>
      <c r="Y358" s="6" t="s">
        <v>518</v>
      </c>
    </row>
    <row r="359" spans="1:25">
      <c r="A359" s="6">
        <v>2026</v>
      </c>
      <c r="B359" s="6" t="s">
        <v>530</v>
      </c>
      <c r="C359" s="6" t="s">
        <v>531</v>
      </c>
      <c r="D359" s="6" t="s">
        <v>2729</v>
      </c>
      <c r="E359" s="6" t="s">
        <v>2730</v>
      </c>
      <c r="F359" s="6" t="s">
        <v>534</v>
      </c>
      <c r="G359" s="6" t="s">
        <v>528</v>
      </c>
      <c r="H359" s="6" t="s">
        <v>526</v>
      </c>
      <c r="I359" s="6">
        <v>0</v>
      </c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46">
        <v>45987.477094907401</v>
      </c>
      <c r="X359" s="6" t="s">
        <v>4400</v>
      </c>
      <c r="Y359" s="6" t="s">
        <v>518</v>
      </c>
    </row>
    <row r="360" spans="1:25">
      <c r="A360" s="6">
        <v>2026</v>
      </c>
      <c r="B360" s="6" t="s">
        <v>530</v>
      </c>
      <c r="C360" s="6" t="s">
        <v>531</v>
      </c>
      <c r="D360" s="6" t="s">
        <v>3019</v>
      </c>
      <c r="E360" s="6" t="s">
        <v>3020</v>
      </c>
      <c r="F360" s="6" t="s">
        <v>534</v>
      </c>
      <c r="G360" s="6" t="s">
        <v>528</v>
      </c>
      <c r="H360" s="6" t="s">
        <v>526</v>
      </c>
      <c r="I360" s="6">
        <v>31049.1</v>
      </c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46">
        <v>45987.477094907401</v>
      </c>
      <c r="X360" s="6" t="s">
        <v>4400</v>
      </c>
      <c r="Y360" s="6" t="s">
        <v>518</v>
      </c>
    </row>
    <row r="361" spans="1:25">
      <c r="A361" s="6">
        <v>2026</v>
      </c>
      <c r="B361" s="6" t="s">
        <v>530</v>
      </c>
      <c r="C361" s="6" t="s">
        <v>531</v>
      </c>
      <c r="D361" s="6" t="s">
        <v>3881</v>
      </c>
      <c r="E361" s="6" t="s">
        <v>3882</v>
      </c>
      <c r="F361" s="6" t="s">
        <v>534</v>
      </c>
      <c r="G361" s="6" t="s">
        <v>528</v>
      </c>
      <c r="H361" s="6" t="s">
        <v>526</v>
      </c>
      <c r="I361" s="6">
        <v>0</v>
      </c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46">
        <v>45987.477094907401</v>
      </c>
      <c r="X361" s="6" t="s">
        <v>4400</v>
      </c>
      <c r="Y361" s="6" t="s">
        <v>518</v>
      </c>
    </row>
    <row r="362" spans="1:25">
      <c r="A362" s="6">
        <v>2026</v>
      </c>
      <c r="B362" s="6" t="s">
        <v>530</v>
      </c>
      <c r="C362" s="6" t="s">
        <v>531</v>
      </c>
      <c r="D362" s="6" t="s">
        <v>657</v>
      </c>
      <c r="E362" s="6" t="s">
        <v>658</v>
      </c>
      <c r="F362" s="6" t="s">
        <v>534</v>
      </c>
      <c r="G362" s="6" t="s">
        <v>528</v>
      </c>
      <c r="H362" s="6" t="s">
        <v>526</v>
      </c>
      <c r="I362" s="6">
        <v>0</v>
      </c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46">
        <v>45987.477094907401</v>
      </c>
      <c r="X362" s="6" t="s">
        <v>4400</v>
      </c>
      <c r="Y362" s="6" t="s">
        <v>518</v>
      </c>
    </row>
    <row r="363" spans="1:25">
      <c r="A363" s="6">
        <v>2026</v>
      </c>
      <c r="B363" s="6" t="s">
        <v>530</v>
      </c>
      <c r="C363" s="6" t="s">
        <v>531</v>
      </c>
      <c r="D363" s="6" t="s">
        <v>1135</v>
      </c>
      <c r="E363" s="6" t="s">
        <v>1136</v>
      </c>
      <c r="F363" s="6" t="s">
        <v>534</v>
      </c>
      <c r="G363" s="6" t="s">
        <v>528</v>
      </c>
      <c r="H363" s="6" t="s">
        <v>526</v>
      </c>
      <c r="I363" s="6">
        <v>0</v>
      </c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46">
        <v>45987.477094907401</v>
      </c>
      <c r="X363" s="6" t="s">
        <v>4400</v>
      </c>
      <c r="Y363" s="6" t="s">
        <v>518</v>
      </c>
    </row>
    <row r="364" spans="1:25">
      <c r="A364" s="6">
        <v>2026</v>
      </c>
      <c r="B364" s="6" t="s">
        <v>530</v>
      </c>
      <c r="C364" s="6" t="s">
        <v>531</v>
      </c>
      <c r="D364" s="6" t="s">
        <v>1879</v>
      </c>
      <c r="E364" s="6" t="s">
        <v>1880</v>
      </c>
      <c r="F364" s="6" t="s">
        <v>534</v>
      </c>
      <c r="G364" s="6" t="s">
        <v>528</v>
      </c>
      <c r="H364" s="6" t="s">
        <v>526</v>
      </c>
      <c r="I364" s="6">
        <v>0</v>
      </c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46">
        <v>45987.477094907401</v>
      </c>
      <c r="X364" s="6" t="s">
        <v>4400</v>
      </c>
      <c r="Y364" s="6" t="s">
        <v>518</v>
      </c>
    </row>
    <row r="365" spans="1:25">
      <c r="A365" s="6">
        <v>2026</v>
      </c>
      <c r="B365" s="6" t="s">
        <v>530</v>
      </c>
      <c r="C365" s="6" t="s">
        <v>531</v>
      </c>
      <c r="D365" s="6" t="s">
        <v>3945</v>
      </c>
      <c r="E365" s="6" t="s">
        <v>3946</v>
      </c>
      <c r="F365" s="6" t="s">
        <v>534</v>
      </c>
      <c r="G365" s="6" t="s">
        <v>528</v>
      </c>
      <c r="H365" s="6" t="s">
        <v>526</v>
      </c>
      <c r="I365" s="6">
        <v>141136.4</v>
      </c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46">
        <v>45987.477094907401</v>
      </c>
      <c r="X365" s="6" t="s">
        <v>4400</v>
      </c>
      <c r="Y365" s="6" t="s">
        <v>518</v>
      </c>
    </row>
    <row r="366" spans="1:25">
      <c r="A366" s="6">
        <v>2026</v>
      </c>
      <c r="B366" s="6" t="s">
        <v>530</v>
      </c>
      <c r="C366" s="6" t="s">
        <v>531</v>
      </c>
      <c r="D366" s="6" t="s">
        <v>3381</v>
      </c>
      <c r="E366" s="6" t="s">
        <v>3382</v>
      </c>
      <c r="F366" s="6" t="s">
        <v>534</v>
      </c>
      <c r="G366" s="6" t="s">
        <v>528</v>
      </c>
      <c r="H366" s="6" t="s">
        <v>526</v>
      </c>
      <c r="I366" s="6">
        <v>0</v>
      </c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46">
        <v>45987.477094907401</v>
      </c>
      <c r="X366" s="6" t="s">
        <v>4400</v>
      </c>
      <c r="Y366" s="6" t="s">
        <v>518</v>
      </c>
    </row>
    <row r="367" spans="1:25">
      <c r="A367" s="6">
        <v>2026</v>
      </c>
      <c r="B367" s="6" t="s">
        <v>530</v>
      </c>
      <c r="C367" s="6" t="s">
        <v>531</v>
      </c>
      <c r="D367" s="6" t="s">
        <v>2485</v>
      </c>
      <c r="E367" s="6" t="s">
        <v>2486</v>
      </c>
      <c r="F367" s="6" t="s">
        <v>534</v>
      </c>
      <c r="G367" s="6" t="s">
        <v>528</v>
      </c>
      <c r="H367" s="6" t="s">
        <v>526</v>
      </c>
      <c r="I367" s="6">
        <v>0</v>
      </c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46">
        <v>45987.477094907401</v>
      </c>
      <c r="X367" s="6" t="s">
        <v>4400</v>
      </c>
      <c r="Y367" s="6" t="s">
        <v>518</v>
      </c>
    </row>
    <row r="368" spans="1:25">
      <c r="A368" s="6">
        <v>2026</v>
      </c>
      <c r="B368" s="6" t="s">
        <v>530</v>
      </c>
      <c r="C368" s="6" t="s">
        <v>531</v>
      </c>
      <c r="D368" s="6" t="s">
        <v>1837</v>
      </c>
      <c r="E368" s="6" t="s">
        <v>1838</v>
      </c>
      <c r="F368" s="6" t="s">
        <v>534</v>
      </c>
      <c r="G368" s="6" t="s">
        <v>528</v>
      </c>
      <c r="H368" s="6" t="s">
        <v>526</v>
      </c>
      <c r="I368" s="6">
        <v>0</v>
      </c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46">
        <v>45987.477094907401</v>
      </c>
      <c r="X368" s="6" t="s">
        <v>4400</v>
      </c>
      <c r="Y368" s="6" t="s">
        <v>518</v>
      </c>
    </row>
    <row r="369" spans="1:25">
      <c r="A369" s="6">
        <v>2026</v>
      </c>
      <c r="B369" s="6" t="s">
        <v>530</v>
      </c>
      <c r="C369" s="6" t="s">
        <v>531</v>
      </c>
      <c r="D369" s="6" t="s">
        <v>2607</v>
      </c>
      <c r="E369" s="6" t="s">
        <v>2608</v>
      </c>
      <c r="F369" s="6" t="s">
        <v>534</v>
      </c>
      <c r="G369" s="6" t="s">
        <v>528</v>
      </c>
      <c r="H369" s="6" t="s">
        <v>526</v>
      </c>
      <c r="I369" s="6">
        <v>0</v>
      </c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46">
        <v>45987.477094907401</v>
      </c>
      <c r="X369" s="6" t="s">
        <v>4400</v>
      </c>
      <c r="Y369" s="6" t="s">
        <v>518</v>
      </c>
    </row>
    <row r="370" spans="1:25">
      <c r="A370" s="6">
        <v>2026</v>
      </c>
      <c r="B370" s="6" t="s">
        <v>530</v>
      </c>
      <c r="C370" s="6" t="s">
        <v>531</v>
      </c>
      <c r="D370" s="6" t="s">
        <v>815</v>
      </c>
      <c r="E370" s="6" t="s">
        <v>816</v>
      </c>
      <c r="F370" s="6" t="s">
        <v>534</v>
      </c>
      <c r="G370" s="6" t="s">
        <v>528</v>
      </c>
      <c r="H370" s="6" t="s">
        <v>526</v>
      </c>
      <c r="I370" s="6">
        <v>0</v>
      </c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46">
        <v>45987.477094907401</v>
      </c>
      <c r="X370" s="6" t="s">
        <v>4400</v>
      </c>
      <c r="Y370" s="6" t="s">
        <v>518</v>
      </c>
    </row>
    <row r="371" spans="1:25">
      <c r="A371" s="6">
        <v>2026</v>
      </c>
      <c r="B371" s="6" t="s">
        <v>530</v>
      </c>
      <c r="C371" s="6" t="s">
        <v>531</v>
      </c>
      <c r="D371" s="6" t="s">
        <v>2887</v>
      </c>
      <c r="E371" s="6" t="s">
        <v>2888</v>
      </c>
      <c r="F371" s="6" t="s">
        <v>534</v>
      </c>
      <c r="G371" s="6" t="s">
        <v>528</v>
      </c>
      <c r="H371" s="6" t="s">
        <v>526</v>
      </c>
      <c r="I371" s="6">
        <v>121775.55</v>
      </c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46">
        <v>45987.477094907401</v>
      </c>
      <c r="X371" s="6" t="s">
        <v>4400</v>
      </c>
      <c r="Y371" s="6" t="s">
        <v>518</v>
      </c>
    </row>
    <row r="372" spans="1:25">
      <c r="A372" s="6">
        <v>2026</v>
      </c>
      <c r="B372" s="6" t="s">
        <v>530</v>
      </c>
      <c r="C372" s="6" t="s">
        <v>531</v>
      </c>
      <c r="D372" s="6" t="s">
        <v>3619</v>
      </c>
      <c r="E372" s="6" t="s">
        <v>3620</v>
      </c>
      <c r="F372" s="6" t="s">
        <v>534</v>
      </c>
      <c r="G372" s="6" t="s">
        <v>528</v>
      </c>
      <c r="H372" s="6" t="s">
        <v>526</v>
      </c>
      <c r="I372" s="6">
        <v>0</v>
      </c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46">
        <v>45987.477094907401</v>
      </c>
      <c r="X372" s="6" t="s">
        <v>4400</v>
      </c>
      <c r="Y372" s="6" t="s">
        <v>518</v>
      </c>
    </row>
    <row r="373" spans="1:25">
      <c r="A373" s="6">
        <v>2026</v>
      </c>
      <c r="B373" s="6" t="s">
        <v>530</v>
      </c>
      <c r="C373" s="6" t="s">
        <v>531</v>
      </c>
      <c r="D373" s="6" t="s">
        <v>3069</v>
      </c>
      <c r="E373" s="6" t="s">
        <v>3070</v>
      </c>
      <c r="F373" s="6" t="s">
        <v>534</v>
      </c>
      <c r="G373" s="6" t="s">
        <v>528</v>
      </c>
      <c r="H373" s="6" t="s">
        <v>526</v>
      </c>
      <c r="I373" s="6">
        <v>1650000</v>
      </c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46">
        <v>45987.477094907401</v>
      </c>
      <c r="X373" s="6" t="s">
        <v>4400</v>
      </c>
      <c r="Y373" s="6" t="s">
        <v>518</v>
      </c>
    </row>
    <row r="374" spans="1:25">
      <c r="A374" s="6">
        <v>2026</v>
      </c>
      <c r="B374" s="6" t="s">
        <v>530</v>
      </c>
      <c r="C374" s="6" t="s">
        <v>531</v>
      </c>
      <c r="D374" s="6" t="s">
        <v>3509</v>
      </c>
      <c r="E374" s="6" t="s">
        <v>3510</v>
      </c>
      <c r="F374" s="6" t="s">
        <v>534</v>
      </c>
      <c r="G374" s="6" t="s">
        <v>528</v>
      </c>
      <c r="H374" s="6" t="s">
        <v>526</v>
      </c>
      <c r="I374" s="6">
        <v>3200000</v>
      </c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46">
        <v>45987.477094907401</v>
      </c>
      <c r="X374" s="6" t="s">
        <v>4400</v>
      </c>
      <c r="Y374" s="6" t="s">
        <v>518</v>
      </c>
    </row>
    <row r="375" spans="1:25">
      <c r="A375" s="6">
        <v>2026</v>
      </c>
      <c r="B375" s="6" t="s">
        <v>530</v>
      </c>
      <c r="C375" s="6" t="s">
        <v>531</v>
      </c>
      <c r="D375" s="6" t="s">
        <v>2311</v>
      </c>
      <c r="E375" s="6" t="s">
        <v>2312</v>
      </c>
      <c r="F375" s="6" t="s">
        <v>534</v>
      </c>
      <c r="G375" s="6" t="s">
        <v>528</v>
      </c>
      <c r="H375" s="6" t="s">
        <v>526</v>
      </c>
      <c r="I375" s="6">
        <v>122388.72</v>
      </c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46">
        <v>45987.477094907401</v>
      </c>
      <c r="X375" s="6" t="s">
        <v>4400</v>
      </c>
      <c r="Y375" s="6" t="s">
        <v>518</v>
      </c>
    </row>
    <row r="376" spans="1:25">
      <c r="A376" s="6">
        <v>2026</v>
      </c>
      <c r="B376" s="6" t="s">
        <v>530</v>
      </c>
      <c r="C376" s="6" t="s">
        <v>531</v>
      </c>
      <c r="D376" s="6" t="s">
        <v>827</v>
      </c>
      <c r="E376" s="6" t="s">
        <v>828</v>
      </c>
      <c r="F376" s="6" t="s">
        <v>534</v>
      </c>
      <c r="G376" s="6" t="s">
        <v>528</v>
      </c>
      <c r="H376" s="6" t="s">
        <v>526</v>
      </c>
      <c r="I376" s="6">
        <v>0</v>
      </c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46">
        <v>45987.477094907401</v>
      </c>
      <c r="X376" s="6" t="s">
        <v>4400</v>
      </c>
      <c r="Y376" s="6" t="s">
        <v>518</v>
      </c>
    </row>
    <row r="377" spans="1:25">
      <c r="A377" s="6">
        <v>2026</v>
      </c>
      <c r="B377" s="6" t="s">
        <v>530</v>
      </c>
      <c r="C377" s="6" t="s">
        <v>531</v>
      </c>
      <c r="D377" s="6" t="s">
        <v>2665</v>
      </c>
      <c r="E377" s="6" t="s">
        <v>2666</v>
      </c>
      <c r="F377" s="6" t="s">
        <v>534</v>
      </c>
      <c r="G377" s="6" t="s">
        <v>528</v>
      </c>
      <c r="H377" s="6" t="s">
        <v>526</v>
      </c>
      <c r="I377" s="6">
        <v>0</v>
      </c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46">
        <v>45987.477094907401</v>
      </c>
      <c r="X377" s="6" t="s">
        <v>4400</v>
      </c>
      <c r="Y377" s="6" t="s">
        <v>518</v>
      </c>
    </row>
    <row r="378" spans="1:25">
      <c r="A378" s="6">
        <v>2026</v>
      </c>
      <c r="B378" s="6" t="s">
        <v>530</v>
      </c>
      <c r="C378" s="6" t="s">
        <v>531</v>
      </c>
      <c r="D378" s="6" t="s">
        <v>1469</v>
      </c>
      <c r="E378" s="6" t="s">
        <v>1470</v>
      </c>
      <c r="F378" s="6" t="s">
        <v>534</v>
      </c>
      <c r="G378" s="6" t="s">
        <v>528</v>
      </c>
      <c r="H378" s="6" t="s">
        <v>526</v>
      </c>
      <c r="I378" s="6">
        <v>0</v>
      </c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46">
        <v>45987.477094907401</v>
      </c>
      <c r="X378" s="6" t="s">
        <v>4400</v>
      </c>
      <c r="Y378" s="6" t="s">
        <v>518</v>
      </c>
    </row>
    <row r="379" spans="1:25">
      <c r="A379" s="6">
        <v>2026</v>
      </c>
      <c r="B379" s="6" t="s">
        <v>530</v>
      </c>
      <c r="C379" s="6" t="s">
        <v>531</v>
      </c>
      <c r="D379" s="6" t="s">
        <v>3879</v>
      </c>
      <c r="E379" s="6" t="s">
        <v>3880</v>
      </c>
      <c r="F379" s="6" t="s">
        <v>534</v>
      </c>
      <c r="G379" s="6" t="s">
        <v>528</v>
      </c>
      <c r="H379" s="6" t="s">
        <v>526</v>
      </c>
      <c r="I379" s="6">
        <v>0</v>
      </c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46">
        <v>45987.477094907401</v>
      </c>
      <c r="X379" s="6" t="s">
        <v>4400</v>
      </c>
      <c r="Y379" s="6" t="s">
        <v>518</v>
      </c>
    </row>
    <row r="380" spans="1:25">
      <c r="A380" s="6">
        <v>2026</v>
      </c>
      <c r="B380" s="6" t="s">
        <v>530</v>
      </c>
      <c r="C380" s="6" t="s">
        <v>531</v>
      </c>
      <c r="D380" s="6" t="s">
        <v>3727</v>
      </c>
      <c r="E380" s="6" t="s">
        <v>3728</v>
      </c>
      <c r="F380" s="6" t="s">
        <v>534</v>
      </c>
      <c r="G380" s="6" t="s">
        <v>528</v>
      </c>
      <c r="H380" s="6" t="s">
        <v>526</v>
      </c>
      <c r="I380" s="6">
        <v>1974798</v>
      </c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46">
        <v>45987.477094907401</v>
      </c>
      <c r="X380" s="6" t="s">
        <v>4400</v>
      </c>
      <c r="Y380" s="6" t="s">
        <v>518</v>
      </c>
    </row>
    <row r="381" spans="1:25">
      <c r="A381" s="6">
        <v>2026</v>
      </c>
      <c r="B381" s="6" t="s">
        <v>530</v>
      </c>
      <c r="C381" s="6" t="s">
        <v>531</v>
      </c>
      <c r="D381" s="6" t="s">
        <v>3163</v>
      </c>
      <c r="E381" s="6" t="s">
        <v>3164</v>
      </c>
      <c r="F381" s="6" t="s">
        <v>534</v>
      </c>
      <c r="G381" s="6" t="s">
        <v>528</v>
      </c>
      <c r="H381" s="6" t="s">
        <v>526</v>
      </c>
      <c r="I381" s="6">
        <v>0</v>
      </c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46">
        <v>45987.477094907401</v>
      </c>
      <c r="X381" s="6" t="s">
        <v>4400</v>
      </c>
      <c r="Y381" s="6" t="s">
        <v>518</v>
      </c>
    </row>
    <row r="382" spans="1:25">
      <c r="A382" s="6">
        <v>2026</v>
      </c>
      <c r="B382" s="6" t="s">
        <v>530</v>
      </c>
      <c r="C382" s="6" t="s">
        <v>531</v>
      </c>
      <c r="D382" s="6" t="s">
        <v>2409</v>
      </c>
      <c r="E382" s="6" t="s">
        <v>2410</v>
      </c>
      <c r="F382" s="6" t="s">
        <v>534</v>
      </c>
      <c r="G382" s="6" t="s">
        <v>528</v>
      </c>
      <c r="H382" s="6" t="s">
        <v>526</v>
      </c>
      <c r="I382" s="6">
        <v>180000</v>
      </c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46">
        <v>45987.477094907401</v>
      </c>
      <c r="X382" s="6" t="s">
        <v>4400</v>
      </c>
      <c r="Y382" s="6" t="s">
        <v>518</v>
      </c>
    </row>
    <row r="383" spans="1:25">
      <c r="A383" s="6">
        <v>2026</v>
      </c>
      <c r="B383" s="6" t="s">
        <v>530</v>
      </c>
      <c r="C383" s="6" t="s">
        <v>531</v>
      </c>
      <c r="D383" s="6" t="s">
        <v>2581</v>
      </c>
      <c r="E383" s="6" t="s">
        <v>2582</v>
      </c>
      <c r="F383" s="6" t="s">
        <v>534</v>
      </c>
      <c r="G383" s="6" t="s">
        <v>528</v>
      </c>
      <c r="H383" s="6" t="s">
        <v>526</v>
      </c>
      <c r="I383" s="6">
        <v>0</v>
      </c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46">
        <v>45987.477094907401</v>
      </c>
      <c r="X383" s="6" t="s">
        <v>4400</v>
      </c>
      <c r="Y383" s="6" t="s">
        <v>518</v>
      </c>
    </row>
    <row r="384" spans="1:25">
      <c r="A384" s="6">
        <v>2026</v>
      </c>
      <c r="B384" s="6" t="s">
        <v>530</v>
      </c>
      <c r="C384" s="6" t="s">
        <v>531</v>
      </c>
      <c r="D384" s="6" t="s">
        <v>3079</v>
      </c>
      <c r="E384" s="6" t="s">
        <v>3080</v>
      </c>
      <c r="F384" s="6" t="s">
        <v>534</v>
      </c>
      <c r="G384" s="6" t="s">
        <v>528</v>
      </c>
      <c r="H384" s="6" t="s">
        <v>526</v>
      </c>
      <c r="I384" s="6">
        <v>303407.56</v>
      </c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46">
        <v>45987.477094907401</v>
      </c>
      <c r="X384" s="6" t="s">
        <v>4400</v>
      </c>
      <c r="Y384" s="6" t="s">
        <v>518</v>
      </c>
    </row>
    <row r="385" spans="1:25">
      <c r="A385" s="6">
        <v>2026</v>
      </c>
      <c r="B385" s="6" t="s">
        <v>530</v>
      </c>
      <c r="C385" s="6" t="s">
        <v>531</v>
      </c>
      <c r="D385" s="6" t="s">
        <v>1725</v>
      </c>
      <c r="E385" s="6" t="s">
        <v>1726</v>
      </c>
      <c r="F385" s="6" t="s">
        <v>534</v>
      </c>
      <c r="G385" s="6" t="s">
        <v>528</v>
      </c>
      <c r="H385" s="6" t="s">
        <v>526</v>
      </c>
      <c r="I385" s="6">
        <v>0</v>
      </c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46">
        <v>45987.477094907401</v>
      </c>
      <c r="X385" s="6" t="s">
        <v>4400</v>
      </c>
      <c r="Y385" s="6" t="s">
        <v>518</v>
      </c>
    </row>
    <row r="386" spans="1:25">
      <c r="A386" s="6">
        <v>2026</v>
      </c>
      <c r="B386" s="6" t="s">
        <v>530</v>
      </c>
      <c r="C386" s="6" t="s">
        <v>531</v>
      </c>
      <c r="D386" s="6" t="s">
        <v>871</v>
      </c>
      <c r="E386" s="6" t="s">
        <v>872</v>
      </c>
      <c r="F386" s="6" t="s">
        <v>534</v>
      </c>
      <c r="G386" s="6" t="s">
        <v>528</v>
      </c>
      <c r="H386" s="6" t="s">
        <v>526</v>
      </c>
      <c r="I386" s="6">
        <v>42313.3</v>
      </c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46">
        <v>45987.477094907401</v>
      </c>
      <c r="X386" s="6" t="s">
        <v>4400</v>
      </c>
      <c r="Y386" s="6" t="s">
        <v>518</v>
      </c>
    </row>
    <row r="387" spans="1:25">
      <c r="A387" s="6">
        <v>2026</v>
      </c>
      <c r="B387" s="6" t="s">
        <v>530</v>
      </c>
      <c r="C387" s="6" t="s">
        <v>531</v>
      </c>
      <c r="D387" s="6" t="s">
        <v>1799</v>
      </c>
      <c r="E387" s="6" t="s">
        <v>1800</v>
      </c>
      <c r="F387" s="6" t="s">
        <v>534</v>
      </c>
      <c r="G387" s="6" t="s">
        <v>528</v>
      </c>
      <c r="H387" s="6" t="s">
        <v>526</v>
      </c>
      <c r="I387" s="6">
        <v>0</v>
      </c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46">
        <v>45987.477094907401</v>
      </c>
      <c r="X387" s="6" t="s">
        <v>4400</v>
      </c>
      <c r="Y387" s="6" t="s">
        <v>518</v>
      </c>
    </row>
    <row r="388" spans="1:25">
      <c r="A388" s="6">
        <v>2026</v>
      </c>
      <c r="B388" s="6" t="s">
        <v>530</v>
      </c>
      <c r="C388" s="6" t="s">
        <v>531</v>
      </c>
      <c r="D388" s="6" t="s">
        <v>1685</v>
      </c>
      <c r="E388" s="6" t="s">
        <v>1686</v>
      </c>
      <c r="F388" s="6" t="s">
        <v>534</v>
      </c>
      <c r="G388" s="6" t="s">
        <v>528</v>
      </c>
      <c r="H388" s="6" t="s">
        <v>526</v>
      </c>
      <c r="I388" s="6">
        <v>0</v>
      </c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46">
        <v>45987.477094907401</v>
      </c>
      <c r="X388" s="6" t="s">
        <v>4400</v>
      </c>
      <c r="Y388" s="6" t="s">
        <v>518</v>
      </c>
    </row>
    <row r="389" spans="1:25">
      <c r="A389" s="6">
        <v>2026</v>
      </c>
      <c r="B389" s="6" t="s">
        <v>530</v>
      </c>
      <c r="C389" s="6" t="s">
        <v>531</v>
      </c>
      <c r="D389" s="6" t="s">
        <v>2591</v>
      </c>
      <c r="E389" s="6" t="s">
        <v>2592</v>
      </c>
      <c r="F389" s="6" t="s">
        <v>534</v>
      </c>
      <c r="G389" s="6" t="s">
        <v>528</v>
      </c>
      <c r="H389" s="6" t="s">
        <v>526</v>
      </c>
      <c r="I389" s="6">
        <v>0</v>
      </c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46">
        <v>45987.477094907401</v>
      </c>
      <c r="X389" s="6" t="s">
        <v>4400</v>
      </c>
      <c r="Y389" s="6" t="s">
        <v>518</v>
      </c>
    </row>
    <row r="390" spans="1:25">
      <c r="A390" s="6">
        <v>2026</v>
      </c>
      <c r="B390" s="6" t="s">
        <v>530</v>
      </c>
      <c r="C390" s="6" t="s">
        <v>531</v>
      </c>
      <c r="D390" s="6" t="s">
        <v>4095</v>
      </c>
      <c r="E390" s="6" t="s">
        <v>4096</v>
      </c>
      <c r="F390" s="6" t="s">
        <v>534</v>
      </c>
      <c r="G390" s="6" t="s">
        <v>528</v>
      </c>
      <c r="H390" s="6" t="s">
        <v>526</v>
      </c>
      <c r="I390" s="6">
        <v>137846.32999999999</v>
      </c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46">
        <v>45987.477094907401</v>
      </c>
      <c r="X390" s="6" t="s">
        <v>4400</v>
      </c>
      <c r="Y390" s="6" t="s">
        <v>518</v>
      </c>
    </row>
    <row r="391" spans="1:25">
      <c r="A391" s="6">
        <v>2026</v>
      </c>
      <c r="B391" s="6" t="s">
        <v>530</v>
      </c>
      <c r="C391" s="6" t="s">
        <v>531</v>
      </c>
      <c r="D391" s="6" t="s">
        <v>671</v>
      </c>
      <c r="E391" s="6" t="s">
        <v>672</v>
      </c>
      <c r="F391" s="6" t="s">
        <v>534</v>
      </c>
      <c r="G391" s="6" t="s">
        <v>528</v>
      </c>
      <c r="H391" s="6" t="s">
        <v>526</v>
      </c>
      <c r="I391" s="6">
        <v>0</v>
      </c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46">
        <v>45987.477094907401</v>
      </c>
      <c r="X391" s="6" t="s">
        <v>4400</v>
      </c>
      <c r="Y391" s="6" t="s">
        <v>518</v>
      </c>
    </row>
    <row r="392" spans="1:25">
      <c r="A392" s="6">
        <v>2026</v>
      </c>
      <c r="B392" s="6" t="s">
        <v>530</v>
      </c>
      <c r="C392" s="6" t="s">
        <v>531</v>
      </c>
      <c r="D392" s="6" t="s">
        <v>687</v>
      </c>
      <c r="E392" s="6" t="s">
        <v>688</v>
      </c>
      <c r="F392" s="6" t="s">
        <v>534</v>
      </c>
      <c r="G392" s="6" t="s">
        <v>528</v>
      </c>
      <c r="H392" s="6" t="s">
        <v>526</v>
      </c>
      <c r="I392" s="6">
        <v>0</v>
      </c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46">
        <v>45987.477094907401</v>
      </c>
      <c r="X392" s="6" t="s">
        <v>4400</v>
      </c>
      <c r="Y392" s="6" t="s">
        <v>518</v>
      </c>
    </row>
    <row r="393" spans="1:25">
      <c r="A393" s="6">
        <v>2026</v>
      </c>
      <c r="B393" s="6" t="s">
        <v>530</v>
      </c>
      <c r="C393" s="6" t="s">
        <v>531</v>
      </c>
      <c r="D393" s="6" t="s">
        <v>2383</v>
      </c>
      <c r="E393" s="6" t="s">
        <v>2384</v>
      </c>
      <c r="F393" s="6" t="s">
        <v>534</v>
      </c>
      <c r="G393" s="6" t="s">
        <v>528</v>
      </c>
      <c r="H393" s="6" t="s">
        <v>526</v>
      </c>
      <c r="I393" s="6">
        <v>361166.17</v>
      </c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46">
        <v>45987.477094907401</v>
      </c>
      <c r="X393" s="6" t="s">
        <v>4400</v>
      </c>
      <c r="Y393" s="6" t="s">
        <v>518</v>
      </c>
    </row>
    <row r="394" spans="1:25">
      <c r="A394" s="6">
        <v>2026</v>
      </c>
      <c r="B394" s="6" t="s">
        <v>530</v>
      </c>
      <c r="C394" s="6" t="s">
        <v>531</v>
      </c>
      <c r="D394" s="6" t="s">
        <v>1897</v>
      </c>
      <c r="E394" s="6" t="s">
        <v>1898</v>
      </c>
      <c r="F394" s="6" t="s">
        <v>534</v>
      </c>
      <c r="G394" s="6" t="s">
        <v>528</v>
      </c>
      <c r="H394" s="6" t="s">
        <v>526</v>
      </c>
      <c r="I394" s="6">
        <v>0</v>
      </c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46">
        <v>45987.477094907401</v>
      </c>
      <c r="X394" s="6" t="s">
        <v>4400</v>
      </c>
      <c r="Y394" s="6" t="s">
        <v>518</v>
      </c>
    </row>
    <row r="395" spans="1:25">
      <c r="A395" s="6">
        <v>2026</v>
      </c>
      <c r="B395" s="6" t="s">
        <v>530</v>
      </c>
      <c r="C395" s="6" t="s">
        <v>531</v>
      </c>
      <c r="D395" s="6" t="s">
        <v>1871</v>
      </c>
      <c r="E395" s="6" t="s">
        <v>1872</v>
      </c>
      <c r="F395" s="6" t="s">
        <v>534</v>
      </c>
      <c r="G395" s="6" t="s">
        <v>528</v>
      </c>
      <c r="H395" s="6" t="s">
        <v>526</v>
      </c>
      <c r="I395" s="6">
        <v>0</v>
      </c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46">
        <v>45987.477094907401</v>
      </c>
      <c r="X395" s="6" t="s">
        <v>4400</v>
      </c>
      <c r="Y395" s="6" t="s">
        <v>518</v>
      </c>
    </row>
    <row r="396" spans="1:25">
      <c r="A396" s="6">
        <v>2026</v>
      </c>
      <c r="B396" s="6" t="s">
        <v>530</v>
      </c>
      <c r="C396" s="6" t="s">
        <v>531</v>
      </c>
      <c r="D396" s="6" t="s">
        <v>1535</v>
      </c>
      <c r="E396" s="6" t="s">
        <v>1536</v>
      </c>
      <c r="F396" s="6" t="s">
        <v>534</v>
      </c>
      <c r="G396" s="6" t="s">
        <v>528</v>
      </c>
      <c r="H396" s="6" t="s">
        <v>526</v>
      </c>
      <c r="I396" s="6">
        <v>0</v>
      </c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46">
        <v>45987.477094907401</v>
      </c>
      <c r="X396" s="6" t="s">
        <v>4400</v>
      </c>
      <c r="Y396" s="6" t="s">
        <v>518</v>
      </c>
    </row>
    <row r="397" spans="1:25">
      <c r="A397" s="6">
        <v>2026</v>
      </c>
      <c r="B397" s="6" t="s">
        <v>530</v>
      </c>
      <c r="C397" s="6" t="s">
        <v>531</v>
      </c>
      <c r="D397" s="6" t="s">
        <v>3975</v>
      </c>
      <c r="E397" s="6" t="s">
        <v>3976</v>
      </c>
      <c r="F397" s="6" t="s">
        <v>534</v>
      </c>
      <c r="G397" s="6" t="s">
        <v>528</v>
      </c>
      <c r="H397" s="6" t="s">
        <v>526</v>
      </c>
      <c r="I397" s="6">
        <v>0</v>
      </c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46">
        <v>45987.477094907401</v>
      </c>
      <c r="X397" s="6" t="s">
        <v>4400</v>
      </c>
      <c r="Y397" s="6" t="s">
        <v>518</v>
      </c>
    </row>
    <row r="398" spans="1:25">
      <c r="A398" s="6">
        <v>2026</v>
      </c>
      <c r="B398" s="6" t="s">
        <v>530</v>
      </c>
      <c r="C398" s="6" t="s">
        <v>531</v>
      </c>
      <c r="D398" s="6" t="s">
        <v>2553</v>
      </c>
      <c r="E398" s="6" t="s">
        <v>2554</v>
      </c>
      <c r="F398" s="6" t="s">
        <v>534</v>
      </c>
      <c r="G398" s="6" t="s">
        <v>528</v>
      </c>
      <c r="H398" s="6" t="s">
        <v>526</v>
      </c>
      <c r="I398" s="6">
        <v>0</v>
      </c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46">
        <v>45987.477094907401</v>
      </c>
      <c r="X398" s="6" t="s">
        <v>4400</v>
      </c>
      <c r="Y398" s="6" t="s">
        <v>518</v>
      </c>
    </row>
    <row r="399" spans="1:25">
      <c r="A399" s="6">
        <v>2026</v>
      </c>
      <c r="B399" s="6" t="s">
        <v>530</v>
      </c>
      <c r="C399" s="6" t="s">
        <v>531</v>
      </c>
      <c r="D399" s="6" t="s">
        <v>717</v>
      </c>
      <c r="E399" s="6" t="s">
        <v>718</v>
      </c>
      <c r="F399" s="6" t="s">
        <v>534</v>
      </c>
      <c r="G399" s="6" t="s">
        <v>528</v>
      </c>
      <c r="H399" s="6" t="s">
        <v>526</v>
      </c>
      <c r="I399" s="6">
        <v>0</v>
      </c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46">
        <v>45987.477094907401</v>
      </c>
      <c r="X399" s="6" t="s">
        <v>4400</v>
      </c>
      <c r="Y399" s="6" t="s">
        <v>518</v>
      </c>
    </row>
    <row r="400" spans="1:25">
      <c r="A400" s="6">
        <v>2026</v>
      </c>
      <c r="B400" s="6" t="s">
        <v>530</v>
      </c>
      <c r="C400" s="6" t="s">
        <v>531</v>
      </c>
      <c r="D400" s="6" t="s">
        <v>2683</v>
      </c>
      <c r="E400" s="6" t="s">
        <v>2684</v>
      </c>
      <c r="F400" s="6" t="s">
        <v>534</v>
      </c>
      <c r="G400" s="6" t="s">
        <v>528</v>
      </c>
      <c r="H400" s="6" t="s">
        <v>526</v>
      </c>
      <c r="I400" s="6">
        <v>0</v>
      </c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46">
        <v>45987.477094907401</v>
      </c>
      <c r="X400" s="6" t="s">
        <v>4400</v>
      </c>
      <c r="Y400" s="6" t="s">
        <v>518</v>
      </c>
    </row>
    <row r="401" spans="1:25">
      <c r="A401" s="6">
        <v>2026</v>
      </c>
      <c r="B401" s="6" t="s">
        <v>530</v>
      </c>
      <c r="C401" s="6" t="s">
        <v>531</v>
      </c>
      <c r="D401" s="6" t="s">
        <v>3437</v>
      </c>
      <c r="E401" s="6" t="s">
        <v>3438</v>
      </c>
      <c r="F401" s="6" t="s">
        <v>534</v>
      </c>
      <c r="G401" s="6" t="s">
        <v>528</v>
      </c>
      <c r="H401" s="6" t="s">
        <v>526</v>
      </c>
      <c r="I401" s="6">
        <v>0</v>
      </c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46">
        <v>45987.477094907401</v>
      </c>
      <c r="X401" s="6" t="s">
        <v>4400</v>
      </c>
      <c r="Y401" s="6" t="s">
        <v>518</v>
      </c>
    </row>
    <row r="402" spans="1:25">
      <c r="A402" s="6">
        <v>2026</v>
      </c>
      <c r="B402" s="6" t="s">
        <v>530</v>
      </c>
      <c r="C402" s="6" t="s">
        <v>531</v>
      </c>
      <c r="D402" s="6" t="s">
        <v>563</v>
      </c>
      <c r="E402" s="6" t="s">
        <v>564</v>
      </c>
      <c r="F402" s="6" t="s">
        <v>534</v>
      </c>
      <c r="G402" s="6" t="s">
        <v>528</v>
      </c>
      <c r="H402" s="6" t="s">
        <v>526</v>
      </c>
      <c r="I402" s="6">
        <v>42300</v>
      </c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46">
        <v>45987.477094907401</v>
      </c>
      <c r="X402" s="6" t="s">
        <v>4400</v>
      </c>
      <c r="Y402" s="6" t="s">
        <v>518</v>
      </c>
    </row>
    <row r="403" spans="1:25">
      <c r="A403" s="6">
        <v>2026</v>
      </c>
      <c r="B403" s="6" t="s">
        <v>530</v>
      </c>
      <c r="C403" s="6" t="s">
        <v>531</v>
      </c>
      <c r="D403" s="6" t="s">
        <v>2667</v>
      </c>
      <c r="E403" s="6" t="s">
        <v>2668</v>
      </c>
      <c r="F403" s="6" t="s">
        <v>534</v>
      </c>
      <c r="G403" s="6" t="s">
        <v>528</v>
      </c>
      <c r="H403" s="6" t="s">
        <v>526</v>
      </c>
      <c r="I403" s="6">
        <v>0</v>
      </c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46">
        <v>45987.477094907401</v>
      </c>
      <c r="X403" s="6" t="s">
        <v>4400</v>
      </c>
      <c r="Y403" s="6" t="s">
        <v>518</v>
      </c>
    </row>
    <row r="404" spans="1:25">
      <c r="A404" s="6">
        <v>2026</v>
      </c>
      <c r="B404" s="6" t="s">
        <v>530</v>
      </c>
      <c r="C404" s="6" t="s">
        <v>531</v>
      </c>
      <c r="D404" s="6" t="s">
        <v>3921</v>
      </c>
      <c r="E404" s="6" t="s">
        <v>3922</v>
      </c>
      <c r="F404" s="6" t="s">
        <v>534</v>
      </c>
      <c r="G404" s="6" t="s">
        <v>528</v>
      </c>
      <c r="H404" s="6" t="s">
        <v>526</v>
      </c>
      <c r="I404" s="6">
        <v>54000</v>
      </c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46">
        <v>45987.477094907401</v>
      </c>
      <c r="X404" s="6" t="s">
        <v>4400</v>
      </c>
      <c r="Y404" s="6" t="s">
        <v>518</v>
      </c>
    </row>
    <row r="405" spans="1:25">
      <c r="A405" s="6">
        <v>2026</v>
      </c>
      <c r="B405" s="6" t="s">
        <v>530</v>
      </c>
      <c r="C405" s="6" t="s">
        <v>531</v>
      </c>
      <c r="D405" s="6" t="s">
        <v>569</v>
      </c>
      <c r="E405" s="6" t="s">
        <v>570</v>
      </c>
      <c r="F405" s="6" t="s">
        <v>534</v>
      </c>
      <c r="G405" s="6" t="s">
        <v>528</v>
      </c>
      <c r="H405" s="6" t="s">
        <v>526</v>
      </c>
      <c r="I405" s="6">
        <v>0</v>
      </c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46">
        <v>45987.477094907401</v>
      </c>
      <c r="X405" s="6" t="s">
        <v>4400</v>
      </c>
      <c r="Y405" s="6" t="s">
        <v>518</v>
      </c>
    </row>
    <row r="406" spans="1:25">
      <c r="A406" s="6">
        <v>2026</v>
      </c>
      <c r="B406" s="6" t="s">
        <v>530</v>
      </c>
      <c r="C406" s="6" t="s">
        <v>531</v>
      </c>
      <c r="D406" s="6" t="s">
        <v>4073</v>
      </c>
      <c r="E406" s="6" t="s">
        <v>4074</v>
      </c>
      <c r="F406" s="6" t="s">
        <v>534</v>
      </c>
      <c r="G406" s="6" t="s">
        <v>528</v>
      </c>
      <c r="H406" s="6" t="s">
        <v>526</v>
      </c>
      <c r="I406" s="6">
        <v>2054430.86</v>
      </c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46">
        <v>45987.477094907401</v>
      </c>
      <c r="X406" s="6" t="s">
        <v>4400</v>
      </c>
      <c r="Y406" s="6" t="s">
        <v>518</v>
      </c>
    </row>
    <row r="407" spans="1:25">
      <c r="A407" s="6">
        <v>2026</v>
      </c>
      <c r="B407" s="6" t="s">
        <v>530</v>
      </c>
      <c r="C407" s="6" t="s">
        <v>531</v>
      </c>
      <c r="D407" s="6" t="s">
        <v>2659</v>
      </c>
      <c r="E407" s="6" t="s">
        <v>2660</v>
      </c>
      <c r="F407" s="6" t="s">
        <v>534</v>
      </c>
      <c r="G407" s="6" t="s">
        <v>528</v>
      </c>
      <c r="H407" s="6" t="s">
        <v>526</v>
      </c>
      <c r="I407" s="6">
        <v>0</v>
      </c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46">
        <v>45987.477094907401</v>
      </c>
      <c r="X407" s="6" t="s">
        <v>4400</v>
      </c>
      <c r="Y407" s="6" t="s">
        <v>518</v>
      </c>
    </row>
    <row r="408" spans="1:25">
      <c r="A408" s="6">
        <v>2026</v>
      </c>
      <c r="B408" s="6" t="s">
        <v>530</v>
      </c>
      <c r="C408" s="6" t="s">
        <v>531</v>
      </c>
      <c r="D408" s="6" t="s">
        <v>4319</v>
      </c>
      <c r="E408" s="6" t="s">
        <v>4320</v>
      </c>
      <c r="F408" s="6" t="s">
        <v>534</v>
      </c>
      <c r="G408" s="6" t="s">
        <v>528</v>
      </c>
      <c r="H408" s="6" t="s">
        <v>526</v>
      </c>
      <c r="I408" s="6">
        <v>0</v>
      </c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46">
        <v>45987.477094907401</v>
      </c>
      <c r="X408" s="6" t="s">
        <v>4400</v>
      </c>
      <c r="Y408" s="6" t="s">
        <v>518</v>
      </c>
    </row>
    <row r="409" spans="1:25">
      <c r="A409" s="6">
        <v>2026</v>
      </c>
      <c r="B409" s="6" t="s">
        <v>530</v>
      </c>
      <c r="C409" s="6" t="s">
        <v>531</v>
      </c>
      <c r="D409" s="6" t="s">
        <v>1953</v>
      </c>
      <c r="E409" s="6" t="s">
        <v>1954</v>
      </c>
      <c r="F409" s="6" t="s">
        <v>534</v>
      </c>
      <c r="G409" s="6" t="s">
        <v>528</v>
      </c>
      <c r="H409" s="6" t="s">
        <v>526</v>
      </c>
      <c r="I409" s="6">
        <v>0</v>
      </c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46">
        <v>45987.477094907401</v>
      </c>
      <c r="X409" s="6" t="s">
        <v>4400</v>
      </c>
      <c r="Y409" s="6" t="s">
        <v>518</v>
      </c>
    </row>
    <row r="410" spans="1:25">
      <c r="A410" s="6">
        <v>2026</v>
      </c>
      <c r="B410" s="6" t="s">
        <v>530</v>
      </c>
      <c r="C410" s="6" t="s">
        <v>531</v>
      </c>
      <c r="D410" s="6" t="s">
        <v>4025</v>
      </c>
      <c r="E410" s="6" t="s">
        <v>4026</v>
      </c>
      <c r="F410" s="6" t="s">
        <v>534</v>
      </c>
      <c r="G410" s="6" t="s">
        <v>528</v>
      </c>
      <c r="H410" s="6" t="s">
        <v>526</v>
      </c>
      <c r="I410" s="6">
        <v>219500</v>
      </c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46">
        <v>45987.477094907401</v>
      </c>
      <c r="X410" s="6" t="s">
        <v>4400</v>
      </c>
      <c r="Y410" s="6" t="s">
        <v>518</v>
      </c>
    </row>
    <row r="411" spans="1:25">
      <c r="A411" s="6">
        <v>2026</v>
      </c>
      <c r="B411" s="6" t="s">
        <v>530</v>
      </c>
      <c r="C411" s="6" t="s">
        <v>531</v>
      </c>
      <c r="D411" s="6" t="s">
        <v>3195</v>
      </c>
      <c r="E411" s="6" t="s">
        <v>3196</v>
      </c>
      <c r="F411" s="6" t="s">
        <v>534</v>
      </c>
      <c r="G411" s="6" t="s">
        <v>528</v>
      </c>
      <c r="H411" s="6" t="s">
        <v>526</v>
      </c>
      <c r="I411" s="6">
        <v>0</v>
      </c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46">
        <v>45987.477094907401</v>
      </c>
      <c r="X411" s="6" t="s">
        <v>4400</v>
      </c>
      <c r="Y411" s="6" t="s">
        <v>518</v>
      </c>
    </row>
    <row r="412" spans="1:25">
      <c r="A412" s="6">
        <v>2026</v>
      </c>
      <c r="B412" s="6" t="s">
        <v>530</v>
      </c>
      <c r="C412" s="6" t="s">
        <v>531</v>
      </c>
      <c r="D412" s="6" t="s">
        <v>3053</v>
      </c>
      <c r="E412" s="6" t="s">
        <v>3054</v>
      </c>
      <c r="F412" s="6" t="s">
        <v>534</v>
      </c>
      <c r="G412" s="6" t="s">
        <v>528</v>
      </c>
      <c r="H412" s="6" t="s">
        <v>526</v>
      </c>
      <c r="I412" s="6">
        <v>8000</v>
      </c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46">
        <v>45987.477094907401</v>
      </c>
      <c r="X412" s="6" t="s">
        <v>4400</v>
      </c>
      <c r="Y412" s="6" t="s">
        <v>518</v>
      </c>
    </row>
    <row r="413" spans="1:25">
      <c r="A413" s="6">
        <v>2026</v>
      </c>
      <c r="B413" s="6" t="s">
        <v>530</v>
      </c>
      <c r="C413" s="6" t="s">
        <v>531</v>
      </c>
      <c r="D413" s="6" t="s">
        <v>577</v>
      </c>
      <c r="E413" s="6" t="s">
        <v>578</v>
      </c>
      <c r="F413" s="6" t="s">
        <v>534</v>
      </c>
      <c r="G413" s="6" t="s">
        <v>528</v>
      </c>
      <c r="H413" s="6" t="s">
        <v>526</v>
      </c>
      <c r="I413" s="6">
        <v>0</v>
      </c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46">
        <v>45987.477094907401</v>
      </c>
      <c r="X413" s="6" t="s">
        <v>4400</v>
      </c>
      <c r="Y413" s="6" t="s">
        <v>518</v>
      </c>
    </row>
    <row r="414" spans="1:25">
      <c r="A414" s="6">
        <v>2026</v>
      </c>
      <c r="B414" s="6" t="s">
        <v>530</v>
      </c>
      <c r="C414" s="6" t="s">
        <v>531</v>
      </c>
      <c r="D414" s="6" t="s">
        <v>3095</v>
      </c>
      <c r="E414" s="6" t="s">
        <v>3096</v>
      </c>
      <c r="F414" s="6" t="s">
        <v>534</v>
      </c>
      <c r="G414" s="6" t="s">
        <v>528</v>
      </c>
      <c r="H414" s="6" t="s">
        <v>526</v>
      </c>
      <c r="I414" s="6">
        <v>0</v>
      </c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46">
        <v>45987.477094907401</v>
      </c>
      <c r="X414" s="6" t="s">
        <v>4400</v>
      </c>
      <c r="Y414" s="6" t="s">
        <v>518</v>
      </c>
    </row>
    <row r="415" spans="1:25">
      <c r="A415" s="6">
        <v>2026</v>
      </c>
      <c r="B415" s="6" t="s">
        <v>530</v>
      </c>
      <c r="C415" s="6" t="s">
        <v>531</v>
      </c>
      <c r="D415" s="6" t="s">
        <v>1811</v>
      </c>
      <c r="E415" s="6" t="s">
        <v>1812</v>
      </c>
      <c r="F415" s="6" t="s">
        <v>534</v>
      </c>
      <c r="G415" s="6" t="s">
        <v>528</v>
      </c>
      <c r="H415" s="6" t="s">
        <v>526</v>
      </c>
      <c r="I415" s="6">
        <v>0</v>
      </c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46">
        <v>45987.477094907401</v>
      </c>
      <c r="X415" s="6" t="s">
        <v>4400</v>
      </c>
      <c r="Y415" s="6" t="s">
        <v>518</v>
      </c>
    </row>
    <row r="416" spans="1:25">
      <c r="A416" s="6">
        <v>2026</v>
      </c>
      <c r="B416" s="6" t="s">
        <v>530</v>
      </c>
      <c r="C416" s="6" t="s">
        <v>531</v>
      </c>
      <c r="D416" s="6" t="s">
        <v>2661</v>
      </c>
      <c r="E416" s="6" t="s">
        <v>2662</v>
      </c>
      <c r="F416" s="6" t="s">
        <v>534</v>
      </c>
      <c r="G416" s="6" t="s">
        <v>528</v>
      </c>
      <c r="H416" s="6" t="s">
        <v>526</v>
      </c>
      <c r="I416" s="6">
        <v>0</v>
      </c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46">
        <v>45987.477094907401</v>
      </c>
      <c r="X416" s="6" t="s">
        <v>4400</v>
      </c>
      <c r="Y416" s="6" t="s">
        <v>518</v>
      </c>
    </row>
    <row r="417" spans="1:25">
      <c r="A417" s="6">
        <v>2026</v>
      </c>
      <c r="B417" s="6" t="s">
        <v>530</v>
      </c>
      <c r="C417" s="6" t="s">
        <v>531</v>
      </c>
      <c r="D417" s="6" t="s">
        <v>3575</v>
      </c>
      <c r="E417" s="6" t="s">
        <v>3576</v>
      </c>
      <c r="F417" s="6" t="s">
        <v>534</v>
      </c>
      <c r="G417" s="6" t="s">
        <v>528</v>
      </c>
      <c r="H417" s="6" t="s">
        <v>526</v>
      </c>
      <c r="I417" s="6">
        <v>0</v>
      </c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46">
        <v>45987.477094907401</v>
      </c>
      <c r="X417" s="6" t="s">
        <v>4400</v>
      </c>
      <c r="Y417" s="6" t="s">
        <v>518</v>
      </c>
    </row>
    <row r="418" spans="1:25">
      <c r="A418" s="6">
        <v>2026</v>
      </c>
      <c r="B418" s="6" t="s">
        <v>530</v>
      </c>
      <c r="C418" s="6" t="s">
        <v>531</v>
      </c>
      <c r="D418" s="6" t="s">
        <v>3067</v>
      </c>
      <c r="E418" s="6" t="s">
        <v>3068</v>
      </c>
      <c r="F418" s="6" t="s">
        <v>534</v>
      </c>
      <c r="G418" s="6" t="s">
        <v>528</v>
      </c>
      <c r="H418" s="6" t="s">
        <v>526</v>
      </c>
      <c r="I418" s="6">
        <v>0</v>
      </c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46">
        <v>45987.477094907401</v>
      </c>
      <c r="X418" s="6" t="s">
        <v>4400</v>
      </c>
      <c r="Y418" s="6" t="s">
        <v>518</v>
      </c>
    </row>
    <row r="419" spans="1:25">
      <c r="A419" s="6">
        <v>2026</v>
      </c>
      <c r="B419" s="6" t="s">
        <v>530</v>
      </c>
      <c r="C419" s="6" t="s">
        <v>531</v>
      </c>
      <c r="D419" s="6" t="s">
        <v>3345</v>
      </c>
      <c r="E419" s="6" t="s">
        <v>3346</v>
      </c>
      <c r="F419" s="6" t="s">
        <v>534</v>
      </c>
      <c r="G419" s="6" t="s">
        <v>528</v>
      </c>
      <c r="H419" s="6" t="s">
        <v>526</v>
      </c>
      <c r="I419" s="6">
        <v>0</v>
      </c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46">
        <v>45987.477094907401</v>
      </c>
      <c r="X419" s="6" t="s">
        <v>4400</v>
      </c>
      <c r="Y419" s="6" t="s">
        <v>518</v>
      </c>
    </row>
    <row r="420" spans="1:25">
      <c r="A420" s="6">
        <v>2026</v>
      </c>
      <c r="B420" s="6" t="s">
        <v>530</v>
      </c>
      <c r="C420" s="6" t="s">
        <v>531</v>
      </c>
      <c r="D420" s="6" t="s">
        <v>1063</v>
      </c>
      <c r="E420" s="6" t="s">
        <v>1064</v>
      </c>
      <c r="F420" s="6" t="s">
        <v>534</v>
      </c>
      <c r="G420" s="6" t="s">
        <v>528</v>
      </c>
      <c r="H420" s="6" t="s">
        <v>526</v>
      </c>
      <c r="I420" s="6">
        <v>0</v>
      </c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46">
        <v>45987.477094907401</v>
      </c>
      <c r="X420" s="6" t="s">
        <v>4400</v>
      </c>
      <c r="Y420" s="6" t="s">
        <v>518</v>
      </c>
    </row>
    <row r="421" spans="1:25">
      <c r="A421" s="6">
        <v>2026</v>
      </c>
      <c r="B421" s="6" t="s">
        <v>530</v>
      </c>
      <c r="C421" s="6" t="s">
        <v>531</v>
      </c>
      <c r="D421" s="6" t="s">
        <v>2723</v>
      </c>
      <c r="E421" s="6" t="s">
        <v>2724</v>
      </c>
      <c r="F421" s="6" t="s">
        <v>534</v>
      </c>
      <c r="G421" s="6" t="s">
        <v>528</v>
      </c>
      <c r="H421" s="6" t="s">
        <v>526</v>
      </c>
      <c r="I421" s="6">
        <v>0</v>
      </c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46">
        <v>45987.477094907401</v>
      </c>
      <c r="X421" s="6" t="s">
        <v>4400</v>
      </c>
      <c r="Y421" s="6" t="s">
        <v>518</v>
      </c>
    </row>
    <row r="422" spans="1:25">
      <c r="A422" s="6">
        <v>2026</v>
      </c>
      <c r="B422" s="6" t="s">
        <v>530</v>
      </c>
      <c r="C422" s="6" t="s">
        <v>531</v>
      </c>
      <c r="D422" s="6" t="s">
        <v>1437</v>
      </c>
      <c r="E422" s="6" t="s">
        <v>1438</v>
      </c>
      <c r="F422" s="6" t="s">
        <v>534</v>
      </c>
      <c r="G422" s="6" t="s">
        <v>528</v>
      </c>
      <c r="H422" s="6" t="s">
        <v>526</v>
      </c>
      <c r="I422" s="6">
        <v>0</v>
      </c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46">
        <v>45987.477094907401</v>
      </c>
      <c r="X422" s="6" t="s">
        <v>4400</v>
      </c>
      <c r="Y422" s="6" t="s">
        <v>518</v>
      </c>
    </row>
    <row r="423" spans="1:25">
      <c r="A423" s="6">
        <v>2026</v>
      </c>
      <c r="B423" s="6" t="s">
        <v>530</v>
      </c>
      <c r="C423" s="6" t="s">
        <v>531</v>
      </c>
      <c r="D423" s="6" t="s">
        <v>3479</v>
      </c>
      <c r="E423" s="6" t="s">
        <v>3480</v>
      </c>
      <c r="F423" s="6" t="s">
        <v>534</v>
      </c>
      <c r="G423" s="6" t="s">
        <v>528</v>
      </c>
      <c r="H423" s="6" t="s">
        <v>526</v>
      </c>
      <c r="I423" s="6">
        <v>0</v>
      </c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46">
        <v>45987.477094907401</v>
      </c>
      <c r="X423" s="6" t="s">
        <v>4400</v>
      </c>
      <c r="Y423" s="6" t="s">
        <v>518</v>
      </c>
    </row>
    <row r="424" spans="1:25">
      <c r="A424" s="6">
        <v>2026</v>
      </c>
      <c r="B424" s="6" t="s">
        <v>530</v>
      </c>
      <c r="C424" s="6" t="s">
        <v>531</v>
      </c>
      <c r="D424" s="6" t="s">
        <v>4189</v>
      </c>
      <c r="E424" s="6" t="s">
        <v>4190</v>
      </c>
      <c r="F424" s="6" t="s">
        <v>534</v>
      </c>
      <c r="G424" s="6" t="s">
        <v>528</v>
      </c>
      <c r="H424" s="6" t="s">
        <v>526</v>
      </c>
      <c r="I424" s="6">
        <v>0</v>
      </c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46">
        <v>45987.477094907401</v>
      </c>
      <c r="X424" s="6" t="s">
        <v>4400</v>
      </c>
      <c r="Y424" s="6" t="s">
        <v>518</v>
      </c>
    </row>
    <row r="425" spans="1:25">
      <c r="A425" s="6">
        <v>2026</v>
      </c>
      <c r="B425" s="6" t="s">
        <v>530</v>
      </c>
      <c r="C425" s="6" t="s">
        <v>531</v>
      </c>
      <c r="D425" s="6" t="s">
        <v>3149</v>
      </c>
      <c r="E425" s="6" t="s">
        <v>3150</v>
      </c>
      <c r="F425" s="6" t="s">
        <v>534</v>
      </c>
      <c r="G425" s="6" t="s">
        <v>528</v>
      </c>
      <c r="H425" s="6" t="s">
        <v>526</v>
      </c>
      <c r="I425" s="6">
        <v>0</v>
      </c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46">
        <v>45987.477094907401</v>
      </c>
      <c r="X425" s="6" t="s">
        <v>4400</v>
      </c>
      <c r="Y425" s="6" t="s">
        <v>518</v>
      </c>
    </row>
    <row r="426" spans="1:25">
      <c r="A426" s="6">
        <v>2026</v>
      </c>
      <c r="B426" s="6" t="s">
        <v>530</v>
      </c>
      <c r="C426" s="6" t="s">
        <v>531</v>
      </c>
      <c r="D426" s="6" t="s">
        <v>2817</v>
      </c>
      <c r="E426" s="6" t="s">
        <v>2818</v>
      </c>
      <c r="F426" s="6" t="s">
        <v>534</v>
      </c>
      <c r="G426" s="6" t="s">
        <v>528</v>
      </c>
      <c r="H426" s="6" t="s">
        <v>526</v>
      </c>
      <c r="I426" s="6">
        <v>0</v>
      </c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46">
        <v>45987.477094907401</v>
      </c>
      <c r="X426" s="6" t="s">
        <v>4400</v>
      </c>
      <c r="Y426" s="6" t="s">
        <v>518</v>
      </c>
    </row>
    <row r="427" spans="1:25">
      <c r="A427" s="6">
        <v>2026</v>
      </c>
      <c r="B427" s="6" t="s">
        <v>530</v>
      </c>
      <c r="C427" s="6" t="s">
        <v>531</v>
      </c>
      <c r="D427" s="6" t="s">
        <v>3179</v>
      </c>
      <c r="E427" s="6" t="s">
        <v>3180</v>
      </c>
      <c r="F427" s="6" t="s">
        <v>534</v>
      </c>
      <c r="G427" s="6" t="s">
        <v>528</v>
      </c>
      <c r="H427" s="6" t="s">
        <v>526</v>
      </c>
      <c r="I427" s="6">
        <v>2500000</v>
      </c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46">
        <v>45987.477094907401</v>
      </c>
      <c r="X427" s="6" t="s">
        <v>4400</v>
      </c>
      <c r="Y427" s="6" t="s">
        <v>518</v>
      </c>
    </row>
    <row r="428" spans="1:25">
      <c r="A428" s="6">
        <v>2026</v>
      </c>
      <c r="B428" s="6" t="s">
        <v>530</v>
      </c>
      <c r="C428" s="6" t="s">
        <v>531</v>
      </c>
      <c r="D428" s="6" t="s">
        <v>3987</v>
      </c>
      <c r="E428" s="6" t="s">
        <v>3988</v>
      </c>
      <c r="F428" s="6" t="s">
        <v>534</v>
      </c>
      <c r="G428" s="6" t="s">
        <v>528</v>
      </c>
      <c r="H428" s="6" t="s">
        <v>526</v>
      </c>
      <c r="I428" s="6">
        <v>0</v>
      </c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46">
        <v>45987.477094907401</v>
      </c>
      <c r="X428" s="6" t="s">
        <v>4400</v>
      </c>
      <c r="Y428" s="6" t="s">
        <v>518</v>
      </c>
    </row>
    <row r="429" spans="1:25">
      <c r="A429" s="6">
        <v>2026</v>
      </c>
      <c r="B429" s="6" t="s">
        <v>530</v>
      </c>
      <c r="C429" s="6" t="s">
        <v>531</v>
      </c>
      <c r="D429" s="6" t="s">
        <v>3141</v>
      </c>
      <c r="E429" s="6" t="s">
        <v>3142</v>
      </c>
      <c r="F429" s="6" t="s">
        <v>534</v>
      </c>
      <c r="G429" s="6" t="s">
        <v>528</v>
      </c>
      <c r="H429" s="6" t="s">
        <v>526</v>
      </c>
      <c r="I429" s="6">
        <v>0</v>
      </c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46">
        <v>45987.477094907401</v>
      </c>
      <c r="X429" s="6" t="s">
        <v>4400</v>
      </c>
      <c r="Y429" s="6" t="s">
        <v>518</v>
      </c>
    </row>
    <row r="430" spans="1:25">
      <c r="A430" s="6">
        <v>2026</v>
      </c>
      <c r="B430" s="6" t="s">
        <v>530</v>
      </c>
      <c r="C430" s="6" t="s">
        <v>531</v>
      </c>
      <c r="D430" s="6" t="s">
        <v>3991</v>
      </c>
      <c r="E430" s="6" t="s">
        <v>3992</v>
      </c>
      <c r="F430" s="6" t="s">
        <v>534</v>
      </c>
      <c r="G430" s="6" t="s">
        <v>528</v>
      </c>
      <c r="H430" s="6" t="s">
        <v>526</v>
      </c>
      <c r="I430" s="6">
        <v>8000</v>
      </c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46">
        <v>45987.477094907401</v>
      </c>
      <c r="X430" s="6" t="s">
        <v>4400</v>
      </c>
      <c r="Y430" s="6" t="s">
        <v>518</v>
      </c>
    </row>
    <row r="431" spans="1:25">
      <c r="A431" s="6">
        <v>2026</v>
      </c>
      <c r="B431" s="6" t="s">
        <v>530</v>
      </c>
      <c r="C431" s="6" t="s">
        <v>531</v>
      </c>
      <c r="D431" s="6" t="s">
        <v>2841</v>
      </c>
      <c r="E431" s="6" t="s">
        <v>2842</v>
      </c>
      <c r="F431" s="6" t="s">
        <v>534</v>
      </c>
      <c r="G431" s="6" t="s">
        <v>528</v>
      </c>
      <c r="H431" s="6" t="s">
        <v>526</v>
      </c>
      <c r="I431" s="6">
        <v>119000</v>
      </c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46">
        <v>45987.477094907401</v>
      </c>
      <c r="X431" s="6" t="s">
        <v>4400</v>
      </c>
      <c r="Y431" s="6" t="s">
        <v>518</v>
      </c>
    </row>
    <row r="432" spans="1:25">
      <c r="A432" s="6">
        <v>2026</v>
      </c>
      <c r="B432" s="6" t="s">
        <v>530</v>
      </c>
      <c r="C432" s="6" t="s">
        <v>531</v>
      </c>
      <c r="D432" s="6" t="s">
        <v>2605</v>
      </c>
      <c r="E432" s="6" t="s">
        <v>2606</v>
      </c>
      <c r="F432" s="6" t="s">
        <v>534</v>
      </c>
      <c r="G432" s="6" t="s">
        <v>528</v>
      </c>
      <c r="H432" s="6" t="s">
        <v>526</v>
      </c>
      <c r="I432" s="6">
        <v>0</v>
      </c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46">
        <v>45987.477094907401</v>
      </c>
      <c r="X432" s="6" t="s">
        <v>4400</v>
      </c>
      <c r="Y432" s="6" t="s">
        <v>518</v>
      </c>
    </row>
    <row r="433" spans="1:25">
      <c r="A433" s="6">
        <v>2026</v>
      </c>
      <c r="B433" s="6" t="s">
        <v>530</v>
      </c>
      <c r="C433" s="6" t="s">
        <v>531</v>
      </c>
      <c r="D433" s="6" t="s">
        <v>1649</v>
      </c>
      <c r="E433" s="6" t="s">
        <v>1650</v>
      </c>
      <c r="F433" s="6" t="s">
        <v>534</v>
      </c>
      <c r="G433" s="6" t="s">
        <v>528</v>
      </c>
      <c r="H433" s="6" t="s">
        <v>526</v>
      </c>
      <c r="I433" s="6">
        <v>0</v>
      </c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46">
        <v>45987.477094907401</v>
      </c>
      <c r="X433" s="6" t="s">
        <v>4400</v>
      </c>
      <c r="Y433" s="6" t="s">
        <v>518</v>
      </c>
    </row>
    <row r="434" spans="1:25">
      <c r="A434" s="6">
        <v>2026</v>
      </c>
      <c r="B434" s="6" t="s">
        <v>530</v>
      </c>
      <c r="C434" s="6" t="s">
        <v>531</v>
      </c>
      <c r="D434" s="6" t="s">
        <v>4379</v>
      </c>
      <c r="E434" s="6" t="s">
        <v>4380</v>
      </c>
      <c r="F434" s="6" t="s">
        <v>534</v>
      </c>
      <c r="G434" s="6" t="s">
        <v>528</v>
      </c>
      <c r="H434" s="6" t="s">
        <v>526</v>
      </c>
      <c r="I434" s="6">
        <v>0</v>
      </c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46">
        <v>45987.477094907401</v>
      </c>
      <c r="X434" s="6" t="s">
        <v>4400</v>
      </c>
      <c r="Y434" s="6" t="s">
        <v>518</v>
      </c>
    </row>
    <row r="435" spans="1:25">
      <c r="A435" s="6">
        <v>2026</v>
      </c>
      <c r="B435" s="6" t="s">
        <v>530</v>
      </c>
      <c r="C435" s="6" t="s">
        <v>531</v>
      </c>
      <c r="D435" s="6" t="s">
        <v>4275</v>
      </c>
      <c r="E435" s="6" t="s">
        <v>4276</v>
      </c>
      <c r="F435" s="6" t="s">
        <v>534</v>
      </c>
      <c r="G435" s="6" t="s">
        <v>528</v>
      </c>
      <c r="H435" s="6" t="s">
        <v>526</v>
      </c>
      <c r="I435" s="6">
        <v>0</v>
      </c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46">
        <v>45987.477094907401</v>
      </c>
      <c r="X435" s="6" t="s">
        <v>4400</v>
      </c>
      <c r="Y435" s="6" t="s">
        <v>518</v>
      </c>
    </row>
    <row r="436" spans="1:25">
      <c r="A436" s="6">
        <v>2026</v>
      </c>
      <c r="B436" s="6" t="s">
        <v>530</v>
      </c>
      <c r="C436" s="6" t="s">
        <v>531</v>
      </c>
      <c r="D436" s="6" t="s">
        <v>3229</v>
      </c>
      <c r="E436" s="6" t="s">
        <v>3230</v>
      </c>
      <c r="F436" s="6" t="s">
        <v>534</v>
      </c>
      <c r="G436" s="6" t="s">
        <v>528</v>
      </c>
      <c r="H436" s="6" t="s">
        <v>526</v>
      </c>
      <c r="I436" s="6">
        <v>1825348.19</v>
      </c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46">
        <v>45987.477094907401</v>
      </c>
      <c r="X436" s="6" t="s">
        <v>4400</v>
      </c>
      <c r="Y436" s="6" t="s">
        <v>518</v>
      </c>
    </row>
    <row r="437" spans="1:25">
      <c r="A437" s="6">
        <v>2026</v>
      </c>
      <c r="B437" s="6" t="s">
        <v>530</v>
      </c>
      <c r="C437" s="6" t="s">
        <v>531</v>
      </c>
      <c r="D437" s="6" t="s">
        <v>3309</v>
      </c>
      <c r="E437" s="6" t="s">
        <v>3310</v>
      </c>
      <c r="F437" s="6" t="s">
        <v>534</v>
      </c>
      <c r="G437" s="6" t="s">
        <v>528</v>
      </c>
      <c r="H437" s="6" t="s">
        <v>526</v>
      </c>
      <c r="I437" s="6">
        <v>0</v>
      </c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46">
        <v>45987.477094907401</v>
      </c>
      <c r="X437" s="6" t="s">
        <v>4400</v>
      </c>
      <c r="Y437" s="6" t="s">
        <v>518</v>
      </c>
    </row>
    <row r="438" spans="1:25">
      <c r="A438" s="6">
        <v>2026</v>
      </c>
      <c r="B438" s="6" t="s">
        <v>530</v>
      </c>
      <c r="C438" s="6" t="s">
        <v>531</v>
      </c>
      <c r="D438" s="6" t="s">
        <v>3037</v>
      </c>
      <c r="E438" s="6" t="s">
        <v>3038</v>
      </c>
      <c r="F438" s="6" t="s">
        <v>534</v>
      </c>
      <c r="G438" s="6" t="s">
        <v>528</v>
      </c>
      <c r="H438" s="6" t="s">
        <v>526</v>
      </c>
      <c r="I438" s="6">
        <v>0</v>
      </c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46">
        <v>45987.477094907401</v>
      </c>
      <c r="X438" s="6" t="s">
        <v>4400</v>
      </c>
      <c r="Y438" s="6" t="s">
        <v>518</v>
      </c>
    </row>
    <row r="439" spans="1:25">
      <c r="A439" s="6">
        <v>2026</v>
      </c>
      <c r="B439" s="6" t="s">
        <v>530</v>
      </c>
      <c r="C439" s="6" t="s">
        <v>531</v>
      </c>
      <c r="D439" s="6" t="s">
        <v>2237</v>
      </c>
      <c r="E439" s="6" t="s">
        <v>2238</v>
      </c>
      <c r="F439" s="6" t="s">
        <v>534</v>
      </c>
      <c r="G439" s="6" t="s">
        <v>528</v>
      </c>
      <c r="H439" s="6" t="s">
        <v>526</v>
      </c>
      <c r="I439" s="6">
        <v>0</v>
      </c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46">
        <v>45987.477094907401</v>
      </c>
      <c r="X439" s="6" t="s">
        <v>4400</v>
      </c>
      <c r="Y439" s="6" t="s">
        <v>518</v>
      </c>
    </row>
    <row r="440" spans="1:25">
      <c r="A440" s="6">
        <v>2026</v>
      </c>
      <c r="B440" s="6" t="s">
        <v>530</v>
      </c>
      <c r="C440" s="6" t="s">
        <v>531</v>
      </c>
      <c r="D440" s="6" t="s">
        <v>2575</v>
      </c>
      <c r="E440" s="6" t="s">
        <v>2576</v>
      </c>
      <c r="F440" s="6" t="s">
        <v>534</v>
      </c>
      <c r="G440" s="6" t="s">
        <v>528</v>
      </c>
      <c r="H440" s="6" t="s">
        <v>526</v>
      </c>
      <c r="I440" s="6">
        <v>0</v>
      </c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46">
        <v>45987.477094907401</v>
      </c>
      <c r="X440" s="6" t="s">
        <v>4400</v>
      </c>
      <c r="Y440" s="6" t="s">
        <v>518</v>
      </c>
    </row>
    <row r="441" spans="1:25">
      <c r="A441" s="6">
        <v>2026</v>
      </c>
      <c r="B441" s="6" t="s">
        <v>530</v>
      </c>
      <c r="C441" s="6" t="s">
        <v>531</v>
      </c>
      <c r="D441" s="6" t="s">
        <v>773</v>
      </c>
      <c r="E441" s="6" t="s">
        <v>774</v>
      </c>
      <c r="F441" s="6" t="s">
        <v>534</v>
      </c>
      <c r="G441" s="6" t="s">
        <v>528</v>
      </c>
      <c r="H441" s="6" t="s">
        <v>526</v>
      </c>
      <c r="I441" s="6">
        <v>35678.19</v>
      </c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46">
        <v>45987.477094907401</v>
      </c>
      <c r="X441" s="6" t="s">
        <v>4400</v>
      </c>
      <c r="Y441" s="6" t="s">
        <v>518</v>
      </c>
    </row>
    <row r="442" spans="1:25">
      <c r="A442" s="6">
        <v>2026</v>
      </c>
      <c r="B442" s="6" t="s">
        <v>530</v>
      </c>
      <c r="C442" s="6" t="s">
        <v>531</v>
      </c>
      <c r="D442" s="6" t="s">
        <v>2263</v>
      </c>
      <c r="E442" s="6" t="s">
        <v>2264</v>
      </c>
      <c r="F442" s="6" t="s">
        <v>534</v>
      </c>
      <c r="G442" s="6" t="s">
        <v>528</v>
      </c>
      <c r="H442" s="6" t="s">
        <v>526</v>
      </c>
      <c r="I442" s="6">
        <v>0</v>
      </c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46">
        <v>45987.477094907401</v>
      </c>
      <c r="X442" s="6" t="s">
        <v>4400</v>
      </c>
      <c r="Y442" s="6" t="s">
        <v>518</v>
      </c>
    </row>
    <row r="443" spans="1:25">
      <c r="A443" s="6">
        <v>2026</v>
      </c>
      <c r="B443" s="6" t="s">
        <v>530</v>
      </c>
      <c r="C443" s="6" t="s">
        <v>531</v>
      </c>
      <c r="D443" s="6" t="s">
        <v>1817</v>
      </c>
      <c r="E443" s="6" t="s">
        <v>1818</v>
      </c>
      <c r="F443" s="6" t="s">
        <v>534</v>
      </c>
      <c r="G443" s="6" t="s">
        <v>528</v>
      </c>
      <c r="H443" s="6" t="s">
        <v>526</v>
      </c>
      <c r="I443" s="6">
        <v>56801.1</v>
      </c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46">
        <v>45987.477094907401</v>
      </c>
      <c r="X443" s="6" t="s">
        <v>4400</v>
      </c>
      <c r="Y443" s="6" t="s">
        <v>518</v>
      </c>
    </row>
    <row r="444" spans="1:25">
      <c r="A444" s="6">
        <v>2026</v>
      </c>
      <c r="B444" s="6" t="s">
        <v>530</v>
      </c>
      <c r="C444" s="6" t="s">
        <v>531</v>
      </c>
      <c r="D444" s="6" t="s">
        <v>3753</v>
      </c>
      <c r="E444" s="6" t="s">
        <v>3754</v>
      </c>
      <c r="F444" s="6" t="s">
        <v>534</v>
      </c>
      <c r="G444" s="6" t="s">
        <v>528</v>
      </c>
      <c r="H444" s="6" t="s">
        <v>526</v>
      </c>
      <c r="I444" s="6">
        <v>0</v>
      </c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46">
        <v>45987.477094907401</v>
      </c>
      <c r="X444" s="6" t="s">
        <v>4400</v>
      </c>
      <c r="Y444" s="6" t="s">
        <v>518</v>
      </c>
    </row>
    <row r="445" spans="1:25">
      <c r="A445" s="6">
        <v>2026</v>
      </c>
      <c r="B445" s="6" t="s">
        <v>530</v>
      </c>
      <c r="C445" s="6" t="s">
        <v>531</v>
      </c>
      <c r="D445" s="6" t="s">
        <v>3931</v>
      </c>
      <c r="E445" s="6" t="s">
        <v>3932</v>
      </c>
      <c r="F445" s="6" t="s">
        <v>534</v>
      </c>
      <c r="G445" s="6" t="s">
        <v>528</v>
      </c>
      <c r="H445" s="6" t="s">
        <v>526</v>
      </c>
      <c r="I445" s="6">
        <v>0</v>
      </c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46">
        <v>45987.477094907401</v>
      </c>
      <c r="X445" s="6" t="s">
        <v>4400</v>
      </c>
      <c r="Y445" s="6" t="s">
        <v>518</v>
      </c>
    </row>
    <row r="446" spans="1:25">
      <c r="A446" s="6">
        <v>2026</v>
      </c>
      <c r="B446" s="6" t="s">
        <v>530</v>
      </c>
      <c r="C446" s="6" t="s">
        <v>531</v>
      </c>
      <c r="D446" s="6" t="s">
        <v>1601</v>
      </c>
      <c r="E446" s="6" t="s">
        <v>1602</v>
      </c>
      <c r="F446" s="6" t="s">
        <v>534</v>
      </c>
      <c r="G446" s="6" t="s">
        <v>528</v>
      </c>
      <c r="H446" s="6" t="s">
        <v>526</v>
      </c>
      <c r="I446" s="6">
        <v>6643</v>
      </c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46">
        <v>45987.477094907401</v>
      </c>
      <c r="X446" s="6" t="s">
        <v>4400</v>
      </c>
      <c r="Y446" s="6" t="s">
        <v>518</v>
      </c>
    </row>
    <row r="447" spans="1:25">
      <c r="A447" s="6">
        <v>2026</v>
      </c>
      <c r="B447" s="6" t="s">
        <v>530</v>
      </c>
      <c r="C447" s="6" t="s">
        <v>531</v>
      </c>
      <c r="D447" s="6" t="s">
        <v>4375</v>
      </c>
      <c r="E447" s="6" t="s">
        <v>4376</v>
      </c>
      <c r="F447" s="6" t="s">
        <v>534</v>
      </c>
      <c r="G447" s="6" t="s">
        <v>528</v>
      </c>
      <c r="H447" s="6" t="s">
        <v>526</v>
      </c>
      <c r="I447" s="6">
        <v>0</v>
      </c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46">
        <v>45987.477094907401</v>
      </c>
      <c r="X447" s="6" t="s">
        <v>4400</v>
      </c>
      <c r="Y447" s="6" t="s">
        <v>518</v>
      </c>
    </row>
    <row r="448" spans="1:25">
      <c r="A448" s="6">
        <v>2026</v>
      </c>
      <c r="B448" s="6" t="s">
        <v>530</v>
      </c>
      <c r="C448" s="6" t="s">
        <v>531</v>
      </c>
      <c r="D448" s="6" t="s">
        <v>3455</v>
      </c>
      <c r="E448" s="6" t="s">
        <v>3456</v>
      </c>
      <c r="F448" s="6" t="s">
        <v>534</v>
      </c>
      <c r="G448" s="6" t="s">
        <v>528</v>
      </c>
      <c r="H448" s="6" t="s">
        <v>526</v>
      </c>
      <c r="I448" s="6">
        <v>0</v>
      </c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46">
        <v>45987.477094907401</v>
      </c>
      <c r="X448" s="6" t="s">
        <v>4400</v>
      </c>
      <c r="Y448" s="6" t="s">
        <v>518</v>
      </c>
    </row>
    <row r="449" spans="1:25">
      <c r="A449" s="6">
        <v>2026</v>
      </c>
      <c r="B449" s="6" t="s">
        <v>530</v>
      </c>
      <c r="C449" s="6" t="s">
        <v>531</v>
      </c>
      <c r="D449" s="6" t="s">
        <v>3919</v>
      </c>
      <c r="E449" s="6" t="s">
        <v>3920</v>
      </c>
      <c r="F449" s="6" t="s">
        <v>534</v>
      </c>
      <c r="G449" s="6" t="s">
        <v>528</v>
      </c>
      <c r="H449" s="6" t="s">
        <v>526</v>
      </c>
      <c r="I449" s="6">
        <v>1015342.59</v>
      </c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46">
        <v>45987.477094907401</v>
      </c>
      <c r="X449" s="6" t="s">
        <v>4400</v>
      </c>
      <c r="Y449" s="6" t="s">
        <v>518</v>
      </c>
    </row>
    <row r="450" spans="1:25">
      <c r="A450" s="6">
        <v>2026</v>
      </c>
      <c r="B450" s="6" t="s">
        <v>530</v>
      </c>
      <c r="C450" s="6" t="s">
        <v>531</v>
      </c>
      <c r="D450" s="6" t="s">
        <v>1831</v>
      </c>
      <c r="E450" s="6" t="s">
        <v>1832</v>
      </c>
      <c r="F450" s="6" t="s">
        <v>534</v>
      </c>
      <c r="G450" s="6" t="s">
        <v>528</v>
      </c>
      <c r="H450" s="6" t="s">
        <v>526</v>
      </c>
      <c r="I450" s="6">
        <v>3614775.77</v>
      </c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46">
        <v>45987.477094907401</v>
      </c>
      <c r="X450" s="6" t="s">
        <v>4400</v>
      </c>
      <c r="Y450" s="6" t="s">
        <v>518</v>
      </c>
    </row>
    <row r="451" spans="1:25">
      <c r="A451" s="6">
        <v>2026</v>
      </c>
      <c r="B451" s="6" t="s">
        <v>530</v>
      </c>
      <c r="C451" s="6" t="s">
        <v>531</v>
      </c>
      <c r="D451" s="6" t="s">
        <v>807</v>
      </c>
      <c r="E451" s="6" t="s">
        <v>808</v>
      </c>
      <c r="F451" s="6" t="s">
        <v>534</v>
      </c>
      <c r="G451" s="6" t="s">
        <v>528</v>
      </c>
      <c r="H451" s="6" t="s">
        <v>526</v>
      </c>
      <c r="I451" s="6">
        <v>612171.94999999995</v>
      </c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46">
        <v>45987.477094907401</v>
      </c>
      <c r="X451" s="6" t="s">
        <v>4400</v>
      </c>
      <c r="Y451" s="6" t="s">
        <v>518</v>
      </c>
    </row>
    <row r="452" spans="1:25">
      <c r="A452" s="6">
        <v>2026</v>
      </c>
      <c r="B452" s="6" t="s">
        <v>530</v>
      </c>
      <c r="C452" s="6" t="s">
        <v>531</v>
      </c>
      <c r="D452" s="6" t="s">
        <v>2197</v>
      </c>
      <c r="E452" s="6" t="s">
        <v>2198</v>
      </c>
      <c r="F452" s="6" t="s">
        <v>534</v>
      </c>
      <c r="G452" s="6" t="s">
        <v>528</v>
      </c>
      <c r="H452" s="6" t="s">
        <v>526</v>
      </c>
      <c r="I452" s="6">
        <v>0</v>
      </c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46">
        <v>45987.477094907401</v>
      </c>
      <c r="X452" s="6" t="s">
        <v>4400</v>
      </c>
      <c r="Y452" s="6" t="s">
        <v>518</v>
      </c>
    </row>
    <row r="453" spans="1:25">
      <c r="A453" s="6">
        <v>2026</v>
      </c>
      <c r="B453" s="6" t="s">
        <v>530</v>
      </c>
      <c r="C453" s="6" t="s">
        <v>531</v>
      </c>
      <c r="D453" s="6" t="s">
        <v>1671</v>
      </c>
      <c r="E453" s="6" t="s">
        <v>1672</v>
      </c>
      <c r="F453" s="6" t="s">
        <v>534</v>
      </c>
      <c r="G453" s="6" t="s">
        <v>528</v>
      </c>
      <c r="H453" s="6" t="s">
        <v>526</v>
      </c>
      <c r="I453" s="6">
        <v>0</v>
      </c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46">
        <v>45987.477094907401</v>
      </c>
      <c r="X453" s="6" t="s">
        <v>4400</v>
      </c>
      <c r="Y453" s="6" t="s">
        <v>518</v>
      </c>
    </row>
    <row r="454" spans="1:25">
      <c r="A454" s="6">
        <v>2026</v>
      </c>
      <c r="B454" s="6" t="s">
        <v>530</v>
      </c>
      <c r="C454" s="6" t="s">
        <v>531</v>
      </c>
      <c r="D454" s="6" t="s">
        <v>941</v>
      </c>
      <c r="E454" s="6" t="s">
        <v>942</v>
      </c>
      <c r="F454" s="6" t="s">
        <v>534</v>
      </c>
      <c r="G454" s="6" t="s">
        <v>528</v>
      </c>
      <c r="H454" s="6" t="s">
        <v>526</v>
      </c>
      <c r="I454" s="6">
        <v>439785.58</v>
      </c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46">
        <v>45987.477094907401</v>
      </c>
      <c r="X454" s="6" t="s">
        <v>4400</v>
      </c>
      <c r="Y454" s="6" t="s">
        <v>518</v>
      </c>
    </row>
    <row r="455" spans="1:25">
      <c r="A455" s="6">
        <v>2026</v>
      </c>
      <c r="B455" s="6" t="s">
        <v>530</v>
      </c>
      <c r="C455" s="6" t="s">
        <v>531</v>
      </c>
      <c r="D455" s="6" t="s">
        <v>3551</v>
      </c>
      <c r="E455" s="6" t="s">
        <v>3552</v>
      </c>
      <c r="F455" s="6" t="s">
        <v>534</v>
      </c>
      <c r="G455" s="6" t="s">
        <v>528</v>
      </c>
      <c r="H455" s="6" t="s">
        <v>526</v>
      </c>
      <c r="I455" s="6">
        <v>0</v>
      </c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46">
        <v>45987.477094907401</v>
      </c>
      <c r="X455" s="6" t="s">
        <v>4400</v>
      </c>
      <c r="Y455" s="6" t="s">
        <v>518</v>
      </c>
    </row>
    <row r="456" spans="1:25">
      <c r="A456" s="6">
        <v>2026</v>
      </c>
      <c r="B456" s="6" t="s">
        <v>530</v>
      </c>
      <c r="C456" s="6" t="s">
        <v>531</v>
      </c>
      <c r="D456" s="6" t="s">
        <v>2273</v>
      </c>
      <c r="E456" s="6" t="s">
        <v>2274</v>
      </c>
      <c r="F456" s="6" t="s">
        <v>534</v>
      </c>
      <c r="G456" s="6" t="s">
        <v>528</v>
      </c>
      <c r="H456" s="6" t="s">
        <v>526</v>
      </c>
      <c r="I456" s="6">
        <v>0</v>
      </c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46">
        <v>45987.477094907401</v>
      </c>
      <c r="X456" s="6" t="s">
        <v>4400</v>
      </c>
      <c r="Y456" s="6" t="s">
        <v>518</v>
      </c>
    </row>
    <row r="457" spans="1:25">
      <c r="A457" s="6">
        <v>2026</v>
      </c>
      <c r="B457" s="6" t="s">
        <v>530</v>
      </c>
      <c r="C457" s="6" t="s">
        <v>531</v>
      </c>
      <c r="D457" s="6" t="s">
        <v>3481</v>
      </c>
      <c r="E457" s="6" t="s">
        <v>3482</v>
      </c>
      <c r="F457" s="6" t="s">
        <v>534</v>
      </c>
      <c r="G457" s="6" t="s">
        <v>528</v>
      </c>
      <c r="H457" s="6" t="s">
        <v>526</v>
      </c>
      <c r="I457" s="6">
        <v>0</v>
      </c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46">
        <v>45987.477094907401</v>
      </c>
      <c r="X457" s="6" t="s">
        <v>4400</v>
      </c>
      <c r="Y457" s="6" t="s">
        <v>518</v>
      </c>
    </row>
    <row r="458" spans="1:25">
      <c r="A458" s="6">
        <v>2026</v>
      </c>
      <c r="B458" s="6" t="s">
        <v>530</v>
      </c>
      <c r="C458" s="6" t="s">
        <v>531</v>
      </c>
      <c r="D458" s="6" t="s">
        <v>795</v>
      </c>
      <c r="E458" s="6" t="s">
        <v>796</v>
      </c>
      <c r="F458" s="6" t="s">
        <v>534</v>
      </c>
      <c r="G458" s="6" t="s">
        <v>528</v>
      </c>
      <c r="H458" s="6" t="s">
        <v>526</v>
      </c>
      <c r="I458" s="6">
        <v>0</v>
      </c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46">
        <v>45987.477094907401</v>
      </c>
      <c r="X458" s="6" t="s">
        <v>4400</v>
      </c>
      <c r="Y458" s="6" t="s">
        <v>518</v>
      </c>
    </row>
    <row r="459" spans="1:25">
      <c r="A459" s="6">
        <v>2026</v>
      </c>
      <c r="B459" s="6" t="s">
        <v>530</v>
      </c>
      <c r="C459" s="6" t="s">
        <v>531</v>
      </c>
      <c r="D459" s="6" t="s">
        <v>2337</v>
      </c>
      <c r="E459" s="6" t="s">
        <v>2338</v>
      </c>
      <c r="F459" s="6" t="s">
        <v>534</v>
      </c>
      <c r="G459" s="6" t="s">
        <v>528</v>
      </c>
      <c r="H459" s="6" t="s">
        <v>526</v>
      </c>
      <c r="I459" s="6">
        <v>0</v>
      </c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46">
        <v>45987.477094907401</v>
      </c>
      <c r="X459" s="6" t="s">
        <v>4400</v>
      </c>
      <c r="Y459" s="6" t="s">
        <v>518</v>
      </c>
    </row>
    <row r="460" spans="1:25">
      <c r="A460" s="6">
        <v>2026</v>
      </c>
      <c r="B460" s="6" t="s">
        <v>530</v>
      </c>
      <c r="C460" s="6" t="s">
        <v>531</v>
      </c>
      <c r="D460" s="6" t="s">
        <v>3251</v>
      </c>
      <c r="E460" s="6" t="s">
        <v>3252</v>
      </c>
      <c r="F460" s="6" t="s">
        <v>534</v>
      </c>
      <c r="G460" s="6" t="s">
        <v>528</v>
      </c>
      <c r="H460" s="6" t="s">
        <v>526</v>
      </c>
      <c r="I460" s="6">
        <v>59765</v>
      </c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46">
        <v>45987.477094907401</v>
      </c>
      <c r="X460" s="6" t="s">
        <v>4400</v>
      </c>
      <c r="Y460" s="6" t="s">
        <v>518</v>
      </c>
    </row>
    <row r="461" spans="1:25">
      <c r="A461" s="6">
        <v>2026</v>
      </c>
      <c r="B461" s="6" t="s">
        <v>530</v>
      </c>
      <c r="C461" s="6" t="s">
        <v>531</v>
      </c>
      <c r="D461" s="6" t="s">
        <v>1773</v>
      </c>
      <c r="E461" s="6" t="s">
        <v>1774</v>
      </c>
      <c r="F461" s="6" t="s">
        <v>534</v>
      </c>
      <c r="G461" s="6" t="s">
        <v>528</v>
      </c>
      <c r="H461" s="6" t="s">
        <v>526</v>
      </c>
      <c r="I461" s="6">
        <v>0</v>
      </c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46">
        <v>45987.477094907401</v>
      </c>
      <c r="X461" s="6" t="s">
        <v>4400</v>
      </c>
      <c r="Y461" s="6" t="s">
        <v>518</v>
      </c>
    </row>
    <row r="462" spans="1:25">
      <c r="A462" s="6">
        <v>2026</v>
      </c>
      <c r="B462" s="6" t="s">
        <v>530</v>
      </c>
      <c r="C462" s="6" t="s">
        <v>531</v>
      </c>
      <c r="D462" s="6" t="s">
        <v>3473</v>
      </c>
      <c r="E462" s="6" t="s">
        <v>3474</v>
      </c>
      <c r="F462" s="6" t="s">
        <v>534</v>
      </c>
      <c r="G462" s="6" t="s">
        <v>528</v>
      </c>
      <c r="H462" s="6" t="s">
        <v>526</v>
      </c>
      <c r="I462" s="6">
        <v>471326.23</v>
      </c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46">
        <v>45987.477094907401</v>
      </c>
      <c r="X462" s="6" t="s">
        <v>4400</v>
      </c>
      <c r="Y462" s="6" t="s">
        <v>518</v>
      </c>
    </row>
    <row r="463" spans="1:25">
      <c r="A463" s="6">
        <v>2026</v>
      </c>
      <c r="B463" s="6" t="s">
        <v>530</v>
      </c>
      <c r="C463" s="6" t="s">
        <v>531</v>
      </c>
      <c r="D463" s="6" t="s">
        <v>2229</v>
      </c>
      <c r="E463" s="6" t="s">
        <v>2230</v>
      </c>
      <c r="F463" s="6" t="s">
        <v>534</v>
      </c>
      <c r="G463" s="6" t="s">
        <v>528</v>
      </c>
      <c r="H463" s="6" t="s">
        <v>526</v>
      </c>
      <c r="I463" s="6">
        <v>0</v>
      </c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46">
        <v>45987.477094907401</v>
      </c>
      <c r="X463" s="6" t="s">
        <v>4400</v>
      </c>
      <c r="Y463" s="6" t="s">
        <v>518</v>
      </c>
    </row>
    <row r="464" spans="1:25">
      <c r="A464" s="6">
        <v>2026</v>
      </c>
      <c r="B464" s="6" t="s">
        <v>530</v>
      </c>
      <c r="C464" s="6" t="s">
        <v>531</v>
      </c>
      <c r="D464" s="6" t="s">
        <v>2341</v>
      </c>
      <c r="E464" s="6" t="s">
        <v>2342</v>
      </c>
      <c r="F464" s="6" t="s">
        <v>534</v>
      </c>
      <c r="G464" s="6" t="s">
        <v>528</v>
      </c>
      <c r="H464" s="6" t="s">
        <v>526</v>
      </c>
      <c r="I464" s="6">
        <v>0</v>
      </c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46">
        <v>45987.477094907401</v>
      </c>
      <c r="X464" s="6" t="s">
        <v>4400</v>
      </c>
      <c r="Y464" s="6" t="s">
        <v>518</v>
      </c>
    </row>
    <row r="465" spans="1:25">
      <c r="A465" s="6">
        <v>2026</v>
      </c>
      <c r="B465" s="6" t="s">
        <v>530</v>
      </c>
      <c r="C465" s="6" t="s">
        <v>531</v>
      </c>
      <c r="D465" s="6" t="s">
        <v>2189</v>
      </c>
      <c r="E465" s="6" t="s">
        <v>2190</v>
      </c>
      <c r="F465" s="6" t="s">
        <v>534</v>
      </c>
      <c r="G465" s="6" t="s">
        <v>528</v>
      </c>
      <c r="H465" s="6" t="s">
        <v>526</v>
      </c>
      <c r="I465" s="6">
        <v>0</v>
      </c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46">
        <v>45987.477094907401</v>
      </c>
      <c r="X465" s="6" t="s">
        <v>4400</v>
      </c>
      <c r="Y465" s="6" t="s">
        <v>518</v>
      </c>
    </row>
    <row r="466" spans="1:25">
      <c r="A466" s="6">
        <v>2026</v>
      </c>
      <c r="B466" s="6" t="s">
        <v>530</v>
      </c>
      <c r="C466" s="6" t="s">
        <v>531</v>
      </c>
      <c r="D466" s="6" t="s">
        <v>4351</v>
      </c>
      <c r="E466" s="6" t="s">
        <v>4352</v>
      </c>
      <c r="F466" s="6" t="s">
        <v>534</v>
      </c>
      <c r="G466" s="6" t="s">
        <v>528</v>
      </c>
      <c r="H466" s="6" t="s">
        <v>526</v>
      </c>
      <c r="I466" s="6">
        <v>156631</v>
      </c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46">
        <v>45987.477094907401</v>
      </c>
      <c r="X466" s="6" t="s">
        <v>4400</v>
      </c>
      <c r="Y466" s="6" t="s">
        <v>518</v>
      </c>
    </row>
    <row r="467" spans="1:25">
      <c r="A467" s="6">
        <v>2026</v>
      </c>
      <c r="B467" s="6" t="s">
        <v>530</v>
      </c>
      <c r="C467" s="6" t="s">
        <v>531</v>
      </c>
      <c r="D467" s="6" t="s">
        <v>4069</v>
      </c>
      <c r="E467" s="6" t="s">
        <v>4070</v>
      </c>
      <c r="F467" s="6" t="s">
        <v>534</v>
      </c>
      <c r="G467" s="6" t="s">
        <v>528</v>
      </c>
      <c r="H467" s="6" t="s">
        <v>526</v>
      </c>
      <c r="I467" s="6">
        <v>91429.65</v>
      </c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46">
        <v>45987.477094907401</v>
      </c>
      <c r="X467" s="6" t="s">
        <v>4400</v>
      </c>
      <c r="Y467" s="6" t="s">
        <v>518</v>
      </c>
    </row>
    <row r="468" spans="1:25">
      <c r="A468" s="6">
        <v>2026</v>
      </c>
      <c r="B468" s="6" t="s">
        <v>530</v>
      </c>
      <c r="C468" s="6" t="s">
        <v>531</v>
      </c>
      <c r="D468" s="6" t="s">
        <v>1073</v>
      </c>
      <c r="E468" s="6" t="s">
        <v>1074</v>
      </c>
      <c r="F468" s="6" t="s">
        <v>534</v>
      </c>
      <c r="G468" s="6" t="s">
        <v>528</v>
      </c>
      <c r="H468" s="6" t="s">
        <v>526</v>
      </c>
      <c r="I468" s="6">
        <v>15954.65</v>
      </c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46">
        <v>45987.477094907401</v>
      </c>
      <c r="X468" s="6" t="s">
        <v>4400</v>
      </c>
      <c r="Y468" s="6" t="s">
        <v>518</v>
      </c>
    </row>
    <row r="469" spans="1:25">
      <c r="A469" s="6">
        <v>2026</v>
      </c>
      <c r="B469" s="6" t="s">
        <v>530</v>
      </c>
      <c r="C469" s="6" t="s">
        <v>531</v>
      </c>
      <c r="D469" s="6" t="s">
        <v>3761</v>
      </c>
      <c r="E469" s="6" t="s">
        <v>3762</v>
      </c>
      <c r="F469" s="6" t="s">
        <v>534</v>
      </c>
      <c r="G469" s="6" t="s">
        <v>528</v>
      </c>
      <c r="H469" s="6" t="s">
        <v>526</v>
      </c>
      <c r="I469" s="6">
        <v>3446.55</v>
      </c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46">
        <v>45987.477094907401</v>
      </c>
      <c r="X469" s="6" t="s">
        <v>4400</v>
      </c>
      <c r="Y469" s="6" t="s">
        <v>518</v>
      </c>
    </row>
    <row r="470" spans="1:25">
      <c r="A470" s="6">
        <v>2026</v>
      </c>
      <c r="B470" s="6" t="s">
        <v>530</v>
      </c>
      <c r="C470" s="6" t="s">
        <v>531</v>
      </c>
      <c r="D470" s="6" t="s">
        <v>3559</v>
      </c>
      <c r="E470" s="6" t="s">
        <v>3560</v>
      </c>
      <c r="F470" s="6" t="s">
        <v>534</v>
      </c>
      <c r="G470" s="6" t="s">
        <v>528</v>
      </c>
      <c r="H470" s="6" t="s">
        <v>526</v>
      </c>
      <c r="I470" s="6">
        <v>0</v>
      </c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46">
        <v>45987.477094907401</v>
      </c>
      <c r="X470" s="6" t="s">
        <v>4400</v>
      </c>
      <c r="Y470" s="6" t="s">
        <v>518</v>
      </c>
    </row>
    <row r="471" spans="1:25">
      <c r="A471" s="6">
        <v>2026</v>
      </c>
      <c r="B471" s="6" t="s">
        <v>530</v>
      </c>
      <c r="C471" s="6" t="s">
        <v>531</v>
      </c>
      <c r="D471" s="6" t="s">
        <v>1761</v>
      </c>
      <c r="E471" s="6" t="s">
        <v>1762</v>
      </c>
      <c r="F471" s="6" t="s">
        <v>534</v>
      </c>
      <c r="G471" s="6" t="s">
        <v>528</v>
      </c>
      <c r="H471" s="6" t="s">
        <v>526</v>
      </c>
      <c r="I471" s="6">
        <v>0</v>
      </c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46">
        <v>45987.477094907401</v>
      </c>
      <c r="X471" s="6" t="s">
        <v>4400</v>
      </c>
      <c r="Y471" s="6" t="s">
        <v>518</v>
      </c>
    </row>
    <row r="472" spans="1:25">
      <c r="A472" s="6">
        <v>2026</v>
      </c>
      <c r="B472" s="6" t="s">
        <v>530</v>
      </c>
      <c r="C472" s="6" t="s">
        <v>531</v>
      </c>
      <c r="D472" s="6" t="s">
        <v>3245</v>
      </c>
      <c r="E472" s="6" t="s">
        <v>3246</v>
      </c>
      <c r="F472" s="6" t="s">
        <v>534</v>
      </c>
      <c r="G472" s="6" t="s">
        <v>528</v>
      </c>
      <c r="H472" s="6" t="s">
        <v>526</v>
      </c>
      <c r="I472" s="6">
        <v>0</v>
      </c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46">
        <v>45987.477094907401</v>
      </c>
      <c r="X472" s="6" t="s">
        <v>4400</v>
      </c>
      <c r="Y472" s="6" t="s">
        <v>518</v>
      </c>
    </row>
    <row r="473" spans="1:25">
      <c r="A473" s="6">
        <v>2026</v>
      </c>
      <c r="B473" s="6" t="s">
        <v>530</v>
      </c>
      <c r="C473" s="6" t="s">
        <v>531</v>
      </c>
      <c r="D473" s="6" t="s">
        <v>1863</v>
      </c>
      <c r="E473" s="6" t="s">
        <v>1864</v>
      </c>
      <c r="F473" s="6" t="s">
        <v>534</v>
      </c>
      <c r="G473" s="6" t="s">
        <v>528</v>
      </c>
      <c r="H473" s="6" t="s">
        <v>526</v>
      </c>
      <c r="I473" s="6">
        <v>0</v>
      </c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46">
        <v>45987.477094907401</v>
      </c>
      <c r="X473" s="6" t="s">
        <v>4400</v>
      </c>
      <c r="Y473" s="6" t="s">
        <v>518</v>
      </c>
    </row>
    <row r="474" spans="1:25">
      <c r="A474" s="6">
        <v>2026</v>
      </c>
      <c r="B474" s="6" t="s">
        <v>530</v>
      </c>
      <c r="C474" s="6" t="s">
        <v>531</v>
      </c>
      <c r="D474" s="6" t="s">
        <v>4091</v>
      </c>
      <c r="E474" s="6" t="s">
        <v>4092</v>
      </c>
      <c r="F474" s="6" t="s">
        <v>534</v>
      </c>
      <c r="G474" s="6" t="s">
        <v>528</v>
      </c>
      <c r="H474" s="6" t="s">
        <v>526</v>
      </c>
      <c r="I474" s="6">
        <v>0</v>
      </c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46">
        <v>45987.477094907401</v>
      </c>
      <c r="X474" s="6" t="s">
        <v>4400</v>
      </c>
      <c r="Y474" s="6" t="s">
        <v>518</v>
      </c>
    </row>
    <row r="475" spans="1:25">
      <c r="A475" s="6">
        <v>2026</v>
      </c>
      <c r="B475" s="6" t="s">
        <v>530</v>
      </c>
      <c r="C475" s="6" t="s">
        <v>531</v>
      </c>
      <c r="D475" s="6" t="s">
        <v>2715</v>
      </c>
      <c r="E475" s="6" t="s">
        <v>2716</v>
      </c>
      <c r="F475" s="6" t="s">
        <v>534</v>
      </c>
      <c r="G475" s="6" t="s">
        <v>528</v>
      </c>
      <c r="H475" s="6" t="s">
        <v>526</v>
      </c>
      <c r="I475" s="6">
        <v>0</v>
      </c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46">
        <v>45987.477094907401</v>
      </c>
      <c r="X475" s="6" t="s">
        <v>4400</v>
      </c>
      <c r="Y475" s="6" t="s">
        <v>518</v>
      </c>
    </row>
    <row r="476" spans="1:25">
      <c r="A476" s="6">
        <v>2026</v>
      </c>
      <c r="B476" s="6" t="s">
        <v>530</v>
      </c>
      <c r="C476" s="6" t="s">
        <v>531</v>
      </c>
      <c r="D476" s="6" t="s">
        <v>3121</v>
      </c>
      <c r="E476" s="6" t="s">
        <v>3122</v>
      </c>
      <c r="F476" s="6" t="s">
        <v>534</v>
      </c>
      <c r="G476" s="6" t="s">
        <v>528</v>
      </c>
      <c r="H476" s="6" t="s">
        <v>526</v>
      </c>
      <c r="I476" s="6">
        <v>62393.32</v>
      </c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46">
        <v>45987.477094907401</v>
      </c>
      <c r="X476" s="6" t="s">
        <v>4400</v>
      </c>
      <c r="Y476" s="6" t="s">
        <v>518</v>
      </c>
    </row>
    <row r="477" spans="1:25">
      <c r="A477" s="6">
        <v>2026</v>
      </c>
      <c r="B477" s="6" t="s">
        <v>530</v>
      </c>
      <c r="C477" s="6" t="s">
        <v>531</v>
      </c>
      <c r="D477" s="6" t="s">
        <v>851</v>
      </c>
      <c r="E477" s="6" t="s">
        <v>852</v>
      </c>
      <c r="F477" s="6" t="s">
        <v>534</v>
      </c>
      <c r="G477" s="6" t="s">
        <v>528</v>
      </c>
      <c r="H477" s="6" t="s">
        <v>526</v>
      </c>
      <c r="I477" s="6">
        <v>0</v>
      </c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46">
        <v>45987.477094907401</v>
      </c>
      <c r="X477" s="6" t="s">
        <v>4400</v>
      </c>
      <c r="Y477" s="6" t="s">
        <v>518</v>
      </c>
    </row>
    <row r="478" spans="1:25">
      <c r="A478" s="6">
        <v>2026</v>
      </c>
      <c r="B478" s="6" t="s">
        <v>530</v>
      </c>
      <c r="C478" s="6" t="s">
        <v>531</v>
      </c>
      <c r="D478" s="6" t="s">
        <v>1083</v>
      </c>
      <c r="E478" s="6" t="s">
        <v>1084</v>
      </c>
      <c r="F478" s="6" t="s">
        <v>534</v>
      </c>
      <c r="G478" s="6" t="s">
        <v>528</v>
      </c>
      <c r="H478" s="6" t="s">
        <v>526</v>
      </c>
      <c r="I478" s="6">
        <v>167506.76999999999</v>
      </c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46">
        <v>45987.477094907401</v>
      </c>
      <c r="X478" s="6" t="s">
        <v>4400</v>
      </c>
      <c r="Y478" s="6" t="s">
        <v>518</v>
      </c>
    </row>
    <row r="479" spans="1:25">
      <c r="A479" s="6">
        <v>2026</v>
      </c>
      <c r="B479" s="6" t="s">
        <v>530</v>
      </c>
      <c r="C479" s="6" t="s">
        <v>531</v>
      </c>
      <c r="D479" s="6" t="s">
        <v>4159</v>
      </c>
      <c r="E479" s="6" t="s">
        <v>4160</v>
      </c>
      <c r="F479" s="6" t="s">
        <v>534</v>
      </c>
      <c r="G479" s="6" t="s">
        <v>528</v>
      </c>
      <c r="H479" s="6" t="s">
        <v>526</v>
      </c>
      <c r="I479" s="6">
        <v>0</v>
      </c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46">
        <v>45987.477094907401</v>
      </c>
      <c r="X479" s="6" t="s">
        <v>4400</v>
      </c>
      <c r="Y479" s="6" t="s">
        <v>518</v>
      </c>
    </row>
    <row r="480" spans="1:25">
      <c r="A480" s="6">
        <v>2026</v>
      </c>
      <c r="B480" s="6" t="s">
        <v>530</v>
      </c>
      <c r="C480" s="6" t="s">
        <v>531</v>
      </c>
      <c r="D480" s="6" t="s">
        <v>3427</v>
      </c>
      <c r="E480" s="6" t="s">
        <v>3428</v>
      </c>
      <c r="F480" s="6" t="s">
        <v>534</v>
      </c>
      <c r="G480" s="6" t="s">
        <v>528</v>
      </c>
      <c r="H480" s="6" t="s">
        <v>526</v>
      </c>
      <c r="I480" s="6">
        <v>0</v>
      </c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46">
        <v>45987.477094907401</v>
      </c>
      <c r="X480" s="6" t="s">
        <v>4400</v>
      </c>
      <c r="Y480" s="6" t="s">
        <v>518</v>
      </c>
    </row>
    <row r="481" spans="1:25">
      <c r="A481" s="6">
        <v>2026</v>
      </c>
      <c r="B481" s="6" t="s">
        <v>530</v>
      </c>
      <c r="C481" s="6" t="s">
        <v>531</v>
      </c>
      <c r="D481" s="6" t="s">
        <v>621</v>
      </c>
      <c r="E481" s="6" t="s">
        <v>622</v>
      </c>
      <c r="F481" s="6" t="s">
        <v>534</v>
      </c>
      <c r="G481" s="6" t="s">
        <v>528</v>
      </c>
      <c r="H481" s="6" t="s">
        <v>526</v>
      </c>
      <c r="I481" s="6">
        <v>0</v>
      </c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46">
        <v>45987.477094907401</v>
      </c>
      <c r="X481" s="6" t="s">
        <v>4400</v>
      </c>
      <c r="Y481" s="6" t="s">
        <v>518</v>
      </c>
    </row>
    <row r="482" spans="1:25">
      <c r="A482" s="6">
        <v>2026</v>
      </c>
      <c r="B482" s="6" t="s">
        <v>530</v>
      </c>
      <c r="C482" s="6" t="s">
        <v>531</v>
      </c>
      <c r="D482" s="6" t="s">
        <v>4359</v>
      </c>
      <c r="E482" s="6" t="s">
        <v>4360</v>
      </c>
      <c r="F482" s="6" t="s">
        <v>534</v>
      </c>
      <c r="G482" s="6" t="s">
        <v>528</v>
      </c>
      <c r="H482" s="6" t="s">
        <v>526</v>
      </c>
      <c r="I482" s="6">
        <v>0</v>
      </c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46">
        <v>45987.477094907401</v>
      </c>
      <c r="X482" s="6" t="s">
        <v>4400</v>
      </c>
      <c r="Y482" s="6" t="s">
        <v>518</v>
      </c>
    </row>
    <row r="483" spans="1:25">
      <c r="A483" s="6">
        <v>2026</v>
      </c>
      <c r="B483" s="6" t="s">
        <v>530</v>
      </c>
      <c r="C483" s="6" t="s">
        <v>531</v>
      </c>
      <c r="D483" s="6" t="s">
        <v>579</v>
      </c>
      <c r="E483" s="6" t="s">
        <v>580</v>
      </c>
      <c r="F483" s="6" t="s">
        <v>534</v>
      </c>
      <c r="G483" s="6" t="s">
        <v>528</v>
      </c>
      <c r="H483" s="6" t="s">
        <v>526</v>
      </c>
      <c r="I483" s="6">
        <v>3000</v>
      </c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46">
        <v>45987.477094907401</v>
      </c>
      <c r="X483" s="6" t="s">
        <v>4400</v>
      </c>
      <c r="Y483" s="6" t="s">
        <v>518</v>
      </c>
    </row>
    <row r="484" spans="1:25">
      <c r="A484" s="6">
        <v>2026</v>
      </c>
      <c r="B484" s="6" t="s">
        <v>530</v>
      </c>
      <c r="C484" s="6" t="s">
        <v>531</v>
      </c>
      <c r="D484" s="6" t="s">
        <v>1089</v>
      </c>
      <c r="E484" s="6" t="s">
        <v>1090</v>
      </c>
      <c r="F484" s="6" t="s">
        <v>534</v>
      </c>
      <c r="G484" s="6" t="s">
        <v>528</v>
      </c>
      <c r="H484" s="6" t="s">
        <v>526</v>
      </c>
      <c r="I484" s="6">
        <v>0</v>
      </c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46">
        <v>45987.477094907401</v>
      </c>
      <c r="X484" s="6" t="s">
        <v>4400</v>
      </c>
      <c r="Y484" s="6" t="s">
        <v>518</v>
      </c>
    </row>
    <row r="485" spans="1:25">
      <c r="A485" s="6">
        <v>2026</v>
      </c>
      <c r="B485" s="6" t="s">
        <v>530</v>
      </c>
      <c r="C485" s="6" t="s">
        <v>531</v>
      </c>
      <c r="D485" s="6" t="s">
        <v>3043</v>
      </c>
      <c r="E485" s="6" t="s">
        <v>3044</v>
      </c>
      <c r="F485" s="6" t="s">
        <v>534</v>
      </c>
      <c r="G485" s="6" t="s">
        <v>528</v>
      </c>
      <c r="H485" s="6" t="s">
        <v>526</v>
      </c>
      <c r="I485" s="6">
        <v>4141768.16</v>
      </c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46">
        <v>45987.477094907401</v>
      </c>
      <c r="X485" s="6" t="s">
        <v>4400</v>
      </c>
      <c r="Y485" s="6" t="s">
        <v>518</v>
      </c>
    </row>
    <row r="486" spans="1:25">
      <c r="A486" s="6">
        <v>2026</v>
      </c>
      <c r="B486" s="6" t="s">
        <v>530</v>
      </c>
      <c r="C486" s="6" t="s">
        <v>531</v>
      </c>
      <c r="D486" s="6" t="s">
        <v>3719</v>
      </c>
      <c r="E486" s="6" t="s">
        <v>3720</v>
      </c>
      <c r="F486" s="6" t="s">
        <v>534</v>
      </c>
      <c r="G486" s="6" t="s">
        <v>528</v>
      </c>
      <c r="H486" s="6" t="s">
        <v>526</v>
      </c>
      <c r="I486" s="6">
        <v>0</v>
      </c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46">
        <v>45987.477094907401</v>
      </c>
      <c r="X486" s="6" t="s">
        <v>4400</v>
      </c>
      <c r="Y486" s="6" t="s">
        <v>518</v>
      </c>
    </row>
    <row r="487" spans="1:25">
      <c r="A487" s="6">
        <v>2026</v>
      </c>
      <c r="B487" s="6" t="s">
        <v>530</v>
      </c>
      <c r="C487" s="6" t="s">
        <v>531</v>
      </c>
      <c r="D487" s="6" t="s">
        <v>1909</v>
      </c>
      <c r="E487" s="6" t="s">
        <v>1910</v>
      </c>
      <c r="F487" s="6" t="s">
        <v>534</v>
      </c>
      <c r="G487" s="6" t="s">
        <v>528</v>
      </c>
      <c r="H487" s="6" t="s">
        <v>526</v>
      </c>
      <c r="I487" s="6">
        <v>0</v>
      </c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46">
        <v>45987.477094907401</v>
      </c>
      <c r="X487" s="6" t="s">
        <v>4400</v>
      </c>
      <c r="Y487" s="6" t="s">
        <v>518</v>
      </c>
    </row>
    <row r="488" spans="1:25">
      <c r="A488" s="6">
        <v>2026</v>
      </c>
      <c r="B488" s="6" t="s">
        <v>530</v>
      </c>
      <c r="C488" s="6" t="s">
        <v>531</v>
      </c>
      <c r="D488" s="6" t="s">
        <v>3685</v>
      </c>
      <c r="E488" s="6" t="s">
        <v>3686</v>
      </c>
      <c r="F488" s="6" t="s">
        <v>534</v>
      </c>
      <c r="G488" s="6" t="s">
        <v>528</v>
      </c>
      <c r="H488" s="6" t="s">
        <v>526</v>
      </c>
      <c r="I488" s="6">
        <v>0</v>
      </c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46">
        <v>45987.477094907401</v>
      </c>
      <c r="X488" s="6" t="s">
        <v>4400</v>
      </c>
      <c r="Y488" s="6" t="s">
        <v>518</v>
      </c>
    </row>
    <row r="489" spans="1:25">
      <c r="A489" s="6">
        <v>2026</v>
      </c>
      <c r="B489" s="6" t="s">
        <v>530</v>
      </c>
      <c r="C489" s="6" t="s">
        <v>531</v>
      </c>
      <c r="D489" s="6" t="s">
        <v>2211</v>
      </c>
      <c r="E489" s="6" t="s">
        <v>2212</v>
      </c>
      <c r="F489" s="6" t="s">
        <v>534</v>
      </c>
      <c r="G489" s="6" t="s">
        <v>528</v>
      </c>
      <c r="H489" s="6" t="s">
        <v>526</v>
      </c>
      <c r="I489" s="6">
        <v>0</v>
      </c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46">
        <v>45987.477094907401</v>
      </c>
      <c r="X489" s="6" t="s">
        <v>4400</v>
      </c>
      <c r="Y489" s="6" t="s">
        <v>518</v>
      </c>
    </row>
    <row r="490" spans="1:25">
      <c r="A490" s="6">
        <v>2026</v>
      </c>
      <c r="B490" s="6" t="s">
        <v>530</v>
      </c>
      <c r="C490" s="6" t="s">
        <v>531</v>
      </c>
      <c r="D490" s="6" t="s">
        <v>3989</v>
      </c>
      <c r="E490" s="6" t="s">
        <v>3990</v>
      </c>
      <c r="F490" s="6" t="s">
        <v>534</v>
      </c>
      <c r="G490" s="6" t="s">
        <v>528</v>
      </c>
      <c r="H490" s="6" t="s">
        <v>526</v>
      </c>
      <c r="I490" s="6">
        <v>0</v>
      </c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46">
        <v>45987.477094907401</v>
      </c>
      <c r="X490" s="6" t="s">
        <v>4400</v>
      </c>
      <c r="Y490" s="6" t="s">
        <v>518</v>
      </c>
    </row>
    <row r="491" spans="1:25">
      <c r="A491" s="6">
        <v>2026</v>
      </c>
      <c r="B491" s="6" t="s">
        <v>530</v>
      </c>
      <c r="C491" s="6" t="s">
        <v>531</v>
      </c>
      <c r="D491" s="6" t="s">
        <v>2329</v>
      </c>
      <c r="E491" s="6" t="s">
        <v>2330</v>
      </c>
      <c r="F491" s="6" t="s">
        <v>534</v>
      </c>
      <c r="G491" s="6" t="s">
        <v>528</v>
      </c>
      <c r="H491" s="6" t="s">
        <v>526</v>
      </c>
      <c r="I491" s="6">
        <v>0</v>
      </c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46">
        <v>45987.477094907401</v>
      </c>
      <c r="X491" s="6" t="s">
        <v>4400</v>
      </c>
      <c r="Y491" s="6" t="s">
        <v>518</v>
      </c>
    </row>
    <row r="492" spans="1:25">
      <c r="A492" s="6">
        <v>2026</v>
      </c>
      <c r="B492" s="6" t="s">
        <v>530</v>
      </c>
      <c r="C492" s="6" t="s">
        <v>531</v>
      </c>
      <c r="D492" s="6" t="s">
        <v>2579</v>
      </c>
      <c r="E492" s="6" t="s">
        <v>2580</v>
      </c>
      <c r="F492" s="6" t="s">
        <v>534</v>
      </c>
      <c r="G492" s="6" t="s">
        <v>528</v>
      </c>
      <c r="H492" s="6" t="s">
        <v>526</v>
      </c>
      <c r="I492" s="6">
        <v>0</v>
      </c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46">
        <v>45987.477094907401</v>
      </c>
      <c r="X492" s="6" t="s">
        <v>4400</v>
      </c>
      <c r="Y492" s="6" t="s">
        <v>518</v>
      </c>
    </row>
    <row r="493" spans="1:25">
      <c r="A493" s="6">
        <v>2026</v>
      </c>
      <c r="B493" s="6" t="s">
        <v>530</v>
      </c>
      <c r="C493" s="6" t="s">
        <v>531</v>
      </c>
      <c r="D493" s="6" t="s">
        <v>1103</v>
      </c>
      <c r="E493" s="6" t="s">
        <v>1104</v>
      </c>
      <c r="F493" s="6" t="s">
        <v>534</v>
      </c>
      <c r="G493" s="6" t="s">
        <v>528</v>
      </c>
      <c r="H493" s="6" t="s">
        <v>526</v>
      </c>
      <c r="I493" s="6">
        <v>0</v>
      </c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46">
        <v>45987.477094907401</v>
      </c>
      <c r="X493" s="6" t="s">
        <v>4400</v>
      </c>
      <c r="Y493" s="6" t="s">
        <v>518</v>
      </c>
    </row>
    <row r="494" spans="1:25">
      <c r="A494" s="6">
        <v>2026</v>
      </c>
      <c r="B494" s="6" t="s">
        <v>530</v>
      </c>
      <c r="C494" s="6" t="s">
        <v>531</v>
      </c>
      <c r="D494" s="6" t="s">
        <v>1549</v>
      </c>
      <c r="E494" s="6" t="s">
        <v>1550</v>
      </c>
      <c r="F494" s="6" t="s">
        <v>534</v>
      </c>
      <c r="G494" s="6" t="s">
        <v>528</v>
      </c>
      <c r="H494" s="6" t="s">
        <v>526</v>
      </c>
      <c r="I494" s="6">
        <v>0</v>
      </c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46">
        <v>45987.477094907401</v>
      </c>
      <c r="X494" s="6" t="s">
        <v>4400</v>
      </c>
      <c r="Y494" s="6" t="s">
        <v>518</v>
      </c>
    </row>
    <row r="495" spans="1:25">
      <c r="A495" s="6">
        <v>2026</v>
      </c>
      <c r="B495" s="6" t="s">
        <v>530</v>
      </c>
      <c r="C495" s="6" t="s">
        <v>531</v>
      </c>
      <c r="D495" s="6" t="s">
        <v>3099</v>
      </c>
      <c r="E495" s="6" t="s">
        <v>3100</v>
      </c>
      <c r="F495" s="6" t="s">
        <v>534</v>
      </c>
      <c r="G495" s="6" t="s">
        <v>528</v>
      </c>
      <c r="H495" s="6" t="s">
        <v>526</v>
      </c>
      <c r="I495" s="6">
        <v>0</v>
      </c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46">
        <v>45987.477094907401</v>
      </c>
      <c r="X495" s="6" t="s">
        <v>4400</v>
      </c>
      <c r="Y495" s="6" t="s">
        <v>518</v>
      </c>
    </row>
    <row r="496" spans="1:25">
      <c r="A496" s="6">
        <v>2026</v>
      </c>
      <c r="B496" s="6" t="s">
        <v>530</v>
      </c>
      <c r="C496" s="6" t="s">
        <v>531</v>
      </c>
      <c r="D496" s="6" t="s">
        <v>1739</v>
      </c>
      <c r="E496" s="6" t="s">
        <v>1740</v>
      </c>
      <c r="F496" s="6" t="s">
        <v>534</v>
      </c>
      <c r="G496" s="6" t="s">
        <v>528</v>
      </c>
      <c r="H496" s="6" t="s">
        <v>526</v>
      </c>
      <c r="I496" s="6">
        <v>3682000</v>
      </c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46">
        <v>45987.477094907401</v>
      </c>
      <c r="X496" s="6" t="s">
        <v>4400</v>
      </c>
      <c r="Y496" s="6" t="s">
        <v>518</v>
      </c>
    </row>
    <row r="497" spans="1:25">
      <c r="A497" s="6">
        <v>2026</v>
      </c>
      <c r="B497" s="6" t="s">
        <v>530</v>
      </c>
      <c r="C497" s="6" t="s">
        <v>531</v>
      </c>
      <c r="D497" s="6" t="s">
        <v>727</v>
      </c>
      <c r="E497" s="6" t="s">
        <v>728</v>
      </c>
      <c r="F497" s="6" t="s">
        <v>534</v>
      </c>
      <c r="G497" s="6" t="s">
        <v>528</v>
      </c>
      <c r="H497" s="6" t="s">
        <v>526</v>
      </c>
      <c r="I497" s="6">
        <v>0</v>
      </c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46">
        <v>45987.477094907401</v>
      </c>
      <c r="X497" s="6" t="s">
        <v>4400</v>
      </c>
      <c r="Y497" s="6" t="s">
        <v>518</v>
      </c>
    </row>
    <row r="498" spans="1:25">
      <c r="A498" s="6">
        <v>2026</v>
      </c>
      <c r="B498" s="6" t="s">
        <v>530</v>
      </c>
      <c r="C498" s="6" t="s">
        <v>531</v>
      </c>
      <c r="D498" s="6" t="s">
        <v>927</v>
      </c>
      <c r="E498" s="6" t="s">
        <v>928</v>
      </c>
      <c r="F498" s="6" t="s">
        <v>534</v>
      </c>
      <c r="G498" s="6" t="s">
        <v>528</v>
      </c>
      <c r="H498" s="6" t="s">
        <v>526</v>
      </c>
      <c r="I498" s="6">
        <v>69950</v>
      </c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46">
        <v>45987.477094907401</v>
      </c>
      <c r="X498" s="6" t="s">
        <v>4400</v>
      </c>
      <c r="Y498" s="6" t="s">
        <v>518</v>
      </c>
    </row>
    <row r="499" spans="1:25">
      <c r="A499" s="6">
        <v>2026</v>
      </c>
      <c r="B499" s="6" t="s">
        <v>530</v>
      </c>
      <c r="C499" s="6" t="s">
        <v>531</v>
      </c>
      <c r="D499" s="6" t="s">
        <v>3477</v>
      </c>
      <c r="E499" s="6" t="s">
        <v>3478</v>
      </c>
      <c r="F499" s="6" t="s">
        <v>534</v>
      </c>
      <c r="G499" s="6" t="s">
        <v>528</v>
      </c>
      <c r="H499" s="6" t="s">
        <v>526</v>
      </c>
      <c r="I499" s="6">
        <v>0</v>
      </c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46">
        <v>45987.477094907401</v>
      </c>
      <c r="X499" s="6" t="s">
        <v>4400</v>
      </c>
      <c r="Y499" s="6" t="s">
        <v>518</v>
      </c>
    </row>
    <row r="500" spans="1:25">
      <c r="A500" s="6">
        <v>2026</v>
      </c>
      <c r="B500" s="6" t="s">
        <v>530</v>
      </c>
      <c r="C500" s="6" t="s">
        <v>531</v>
      </c>
      <c r="D500" s="6" t="s">
        <v>3123</v>
      </c>
      <c r="E500" s="6" t="s">
        <v>3124</v>
      </c>
      <c r="F500" s="6" t="s">
        <v>534</v>
      </c>
      <c r="G500" s="6" t="s">
        <v>528</v>
      </c>
      <c r="H500" s="6" t="s">
        <v>526</v>
      </c>
      <c r="I500" s="6">
        <v>0</v>
      </c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46">
        <v>45987.477094907401</v>
      </c>
      <c r="X500" s="6" t="s">
        <v>4400</v>
      </c>
      <c r="Y500" s="6" t="s">
        <v>518</v>
      </c>
    </row>
    <row r="501" spans="1:25">
      <c r="A501" s="6">
        <v>2026</v>
      </c>
      <c r="B501" s="6" t="s">
        <v>530</v>
      </c>
      <c r="C501" s="6" t="s">
        <v>531</v>
      </c>
      <c r="D501" s="6" t="s">
        <v>2425</v>
      </c>
      <c r="E501" s="6" t="s">
        <v>2426</v>
      </c>
      <c r="F501" s="6" t="s">
        <v>534</v>
      </c>
      <c r="G501" s="6" t="s">
        <v>528</v>
      </c>
      <c r="H501" s="6" t="s">
        <v>526</v>
      </c>
      <c r="I501" s="6">
        <v>200000</v>
      </c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46">
        <v>45987.477094907401</v>
      </c>
      <c r="X501" s="6" t="s">
        <v>4400</v>
      </c>
      <c r="Y501" s="6" t="s">
        <v>518</v>
      </c>
    </row>
    <row r="502" spans="1:25">
      <c r="A502" s="6">
        <v>2026</v>
      </c>
      <c r="B502" s="6" t="s">
        <v>530</v>
      </c>
      <c r="C502" s="6" t="s">
        <v>531</v>
      </c>
      <c r="D502" s="6" t="s">
        <v>1139</v>
      </c>
      <c r="E502" s="6" t="s">
        <v>1140</v>
      </c>
      <c r="F502" s="6" t="s">
        <v>534</v>
      </c>
      <c r="G502" s="6" t="s">
        <v>528</v>
      </c>
      <c r="H502" s="6" t="s">
        <v>526</v>
      </c>
      <c r="I502" s="6">
        <v>0</v>
      </c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46">
        <v>45987.477094907401</v>
      </c>
      <c r="X502" s="6" t="s">
        <v>4400</v>
      </c>
      <c r="Y502" s="6" t="s">
        <v>518</v>
      </c>
    </row>
    <row r="503" spans="1:25">
      <c r="A503" s="6">
        <v>2026</v>
      </c>
      <c r="B503" s="6" t="s">
        <v>530</v>
      </c>
      <c r="C503" s="6" t="s">
        <v>531</v>
      </c>
      <c r="D503" s="6" t="s">
        <v>4067</v>
      </c>
      <c r="E503" s="6" t="s">
        <v>4068</v>
      </c>
      <c r="F503" s="6" t="s">
        <v>534</v>
      </c>
      <c r="G503" s="6" t="s">
        <v>528</v>
      </c>
      <c r="H503" s="6" t="s">
        <v>526</v>
      </c>
      <c r="I503" s="6">
        <v>115000</v>
      </c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46">
        <v>45987.477094907401</v>
      </c>
      <c r="X503" s="6" t="s">
        <v>4400</v>
      </c>
      <c r="Y503" s="6" t="s">
        <v>518</v>
      </c>
    </row>
    <row r="504" spans="1:25">
      <c r="A504" s="6">
        <v>2026</v>
      </c>
      <c r="B504" s="6" t="s">
        <v>530</v>
      </c>
      <c r="C504" s="6" t="s">
        <v>531</v>
      </c>
      <c r="D504" s="6" t="s">
        <v>4387</v>
      </c>
      <c r="E504" s="6" t="s">
        <v>4388</v>
      </c>
      <c r="F504" s="6" t="s">
        <v>534</v>
      </c>
      <c r="G504" s="6" t="s">
        <v>528</v>
      </c>
      <c r="H504" s="6" t="s">
        <v>526</v>
      </c>
      <c r="I504" s="6">
        <v>2414343.42</v>
      </c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46">
        <v>45987.477094907401</v>
      </c>
      <c r="X504" s="6" t="s">
        <v>4400</v>
      </c>
      <c r="Y504" s="6" t="s">
        <v>518</v>
      </c>
    </row>
    <row r="505" spans="1:25">
      <c r="A505" s="6">
        <v>2026</v>
      </c>
      <c r="B505" s="6" t="s">
        <v>530</v>
      </c>
      <c r="C505" s="6" t="s">
        <v>531</v>
      </c>
      <c r="D505" s="6" t="s">
        <v>791</v>
      </c>
      <c r="E505" s="6" t="s">
        <v>792</v>
      </c>
      <c r="F505" s="6" t="s">
        <v>534</v>
      </c>
      <c r="G505" s="6" t="s">
        <v>528</v>
      </c>
      <c r="H505" s="6" t="s">
        <v>526</v>
      </c>
      <c r="I505" s="6">
        <v>0</v>
      </c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46">
        <v>45987.477094907401</v>
      </c>
      <c r="X505" s="6" t="s">
        <v>4400</v>
      </c>
      <c r="Y505" s="6" t="s">
        <v>518</v>
      </c>
    </row>
    <row r="506" spans="1:25">
      <c r="A506" s="6">
        <v>2026</v>
      </c>
      <c r="B506" s="6" t="s">
        <v>530</v>
      </c>
      <c r="C506" s="6" t="s">
        <v>531</v>
      </c>
      <c r="D506" s="6" t="s">
        <v>1845</v>
      </c>
      <c r="E506" s="6" t="s">
        <v>1846</v>
      </c>
      <c r="F506" s="6" t="s">
        <v>534</v>
      </c>
      <c r="G506" s="6" t="s">
        <v>528</v>
      </c>
      <c r="H506" s="6" t="s">
        <v>526</v>
      </c>
      <c r="I506" s="6">
        <v>0</v>
      </c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46">
        <v>45987.477094907401</v>
      </c>
      <c r="X506" s="6" t="s">
        <v>4400</v>
      </c>
      <c r="Y506" s="6" t="s">
        <v>518</v>
      </c>
    </row>
    <row r="507" spans="1:25">
      <c r="A507" s="6">
        <v>2026</v>
      </c>
      <c r="B507" s="6" t="s">
        <v>530</v>
      </c>
      <c r="C507" s="6" t="s">
        <v>531</v>
      </c>
      <c r="D507" s="6" t="s">
        <v>2393</v>
      </c>
      <c r="E507" s="6" t="s">
        <v>2394</v>
      </c>
      <c r="F507" s="6" t="s">
        <v>534</v>
      </c>
      <c r="G507" s="6" t="s">
        <v>528</v>
      </c>
      <c r="H507" s="6" t="s">
        <v>526</v>
      </c>
      <c r="I507" s="6">
        <v>7129269.8600000003</v>
      </c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46">
        <v>45987.477094907401</v>
      </c>
      <c r="X507" s="6" t="s">
        <v>4400</v>
      </c>
      <c r="Y507" s="6" t="s">
        <v>518</v>
      </c>
    </row>
    <row r="508" spans="1:25">
      <c r="A508" s="6">
        <v>2026</v>
      </c>
      <c r="B508" s="6" t="s">
        <v>530</v>
      </c>
      <c r="C508" s="6" t="s">
        <v>531</v>
      </c>
      <c r="D508" s="6" t="s">
        <v>893</v>
      </c>
      <c r="E508" s="6" t="s">
        <v>894</v>
      </c>
      <c r="F508" s="6" t="s">
        <v>534</v>
      </c>
      <c r="G508" s="6" t="s">
        <v>528</v>
      </c>
      <c r="H508" s="6" t="s">
        <v>526</v>
      </c>
      <c r="I508" s="6">
        <v>0</v>
      </c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46">
        <v>45987.477094907401</v>
      </c>
      <c r="X508" s="6" t="s">
        <v>4400</v>
      </c>
      <c r="Y508" s="6" t="s">
        <v>518</v>
      </c>
    </row>
    <row r="509" spans="1:25">
      <c r="A509" s="6">
        <v>2026</v>
      </c>
      <c r="B509" s="6" t="s">
        <v>530</v>
      </c>
      <c r="C509" s="6" t="s">
        <v>531</v>
      </c>
      <c r="D509" s="6" t="s">
        <v>3031</v>
      </c>
      <c r="E509" s="6" t="s">
        <v>3032</v>
      </c>
      <c r="F509" s="6" t="s">
        <v>534</v>
      </c>
      <c r="G509" s="6" t="s">
        <v>528</v>
      </c>
      <c r="H509" s="6" t="s">
        <v>526</v>
      </c>
      <c r="I509" s="6">
        <v>815</v>
      </c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46">
        <v>45987.477094907401</v>
      </c>
      <c r="X509" s="6" t="s">
        <v>4400</v>
      </c>
      <c r="Y509" s="6" t="s">
        <v>518</v>
      </c>
    </row>
    <row r="510" spans="1:25">
      <c r="A510" s="6">
        <v>2026</v>
      </c>
      <c r="B510" s="6" t="s">
        <v>530</v>
      </c>
      <c r="C510" s="6" t="s">
        <v>531</v>
      </c>
      <c r="D510" s="6" t="s">
        <v>635</v>
      </c>
      <c r="E510" s="6" t="s">
        <v>636</v>
      </c>
      <c r="F510" s="6" t="s">
        <v>534</v>
      </c>
      <c r="G510" s="6" t="s">
        <v>528</v>
      </c>
      <c r="H510" s="6" t="s">
        <v>526</v>
      </c>
      <c r="I510" s="6">
        <v>5000</v>
      </c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46">
        <v>45987.477094907401</v>
      </c>
      <c r="X510" s="6" t="s">
        <v>4400</v>
      </c>
      <c r="Y510" s="6" t="s">
        <v>518</v>
      </c>
    </row>
    <row r="511" spans="1:25">
      <c r="A511" s="6">
        <v>2026</v>
      </c>
      <c r="B511" s="6" t="s">
        <v>530</v>
      </c>
      <c r="C511" s="6" t="s">
        <v>531</v>
      </c>
      <c r="D511" s="6" t="s">
        <v>3735</v>
      </c>
      <c r="E511" s="6" t="s">
        <v>3736</v>
      </c>
      <c r="F511" s="6" t="s">
        <v>534</v>
      </c>
      <c r="G511" s="6" t="s">
        <v>528</v>
      </c>
      <c r="H511" s="6" t="s">
        <v>526</v>
      </c>
      <c r="I511" s="6">
        <v>6308526.6100000003</v>
      </c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46">
        <v>45987.477094907401</v>
      </c>
      <c r="X511" s="6" t="s">
        <v>4400</v>
      </c>
      <c r="Y511" s="6" t="s">
        <v>518</v>
      </c>
    </row>
    <row r="512" spans="1:25">
      <c r="A512" s="6">
        <v>2026</v>
      </c>
      <c r="B512" s="6" t="s">
        <v>530</v>
      </c>
      <c r="C512" s="6" t="s">
        <v>531</v>
      </c>
      <c r="D512" s="6" t="s">
        <v>1703</v>
      </c>
      <c r="E512" s="6" t="s">
        <v>1704</v>
      </c>
      <c r="F512" s="6" t="s">
        <v>534</v>
      </c>
      <c r="G512" s="6" t="s">
        <v>528</v>
      </c>
      <c r="H512" s="6" t="s">
        <v>526</v>
      </c>
      <c r="I512" s="6">
        <v>0</v>
      </c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46">
        <v>45987.477094907401</v>
      </c>
      <c r="X512" s="6" t="s">
        <v>4400</v>
      </c>
      <c r="Y512" s="6" t="s">
        <v>518</v>
      </c>
    </row>
    <row r="513" spans="1:25">
      <c r="A513" s="6">
        <v>2026</v>
      </c>
      <c r="B513" s="6" t="s">
        <v>530</v>
      </c>
      <c r="C513" s="6" t="s">
        <v>531</v>
      </c>
      <c r="D513" s="6" t="s">
        <v>1823</v>
      </c>
      <c r="E513" s="6" t="s">
        <v>1824</v>
      </c>
      <c r="F513" s="6" t="s">
        <v>534</v>
      </c>
      <c r="G513" s="6" t="s">
        <v>528</v>
      </c>
      <c r="H513" s="6" t="s">
        <v>526</v>
      </c>
      <c r="I513" s="6">
        <v>180000</v>
      </c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46">
        <v>45987.477094907401</v>
      </c>
      <c r="X513" s="6" t="s">
        <v>4400</v>
      </c>
      <c r="Y513" s="6" t="s">
        <v>518</v>
      </c>
    </row>
    <row r="514" spans="1:25">
      <c r="A514" s="6">
        <v>2026</v>
      </c>
      <c r="B514" s="6" t="s">
        <v>530</v>
      </c>
      <c r="C514" s="6" t="s">
        <v>531</v>
      </c>
      <c r="D514" s="6" t="s">
        <v>3969</v>
      </c>
      <c r="E514" s="6" t="s">
        <v>3970</v>
      </c>
      <c r="F514" s="6" t="s">
        <v>534</v>
      </c>
      <c r="G514" s="6" t="s">
        <v>528</v>
      </c>
      <c r="H514" s="6" t="s">
        <v>526</v>
      </c>
      <c r="I514" s="6">
        <v>0</v>
      </c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46">
        <v>45987.477094907401</v>
      </c>
      <c r="X514" s="6" t="s">
        <v>4400</v>
      </c>
      <c r="Y514" s="6" t="s">
        <v>518</v>
      </c>
    </row>
    <row r="515" spans="1:25">
      <c r="A515" s="6">
        <v>2026</v>
      </c>
      <c r="B515" s="6" t="s">
        <v>530</v>
      </c>
      <c r="C515" s="6" t="s">
        <v>531</v>
      </c>
      <c r="D515" s="6" t="s">
        <v>3377</v>
      </c>
      <c r="E515" s="6" t="s">
        <v>3378</v>
      </c>
      <c r="F515" s="6" t="s">
        <v>534</v>
      </c>
      <c r="G515" s="6" t="s">
        <v>528</v>
      </c>
      <c r="H515" s="6" t="s">
        <v>526</v>
      </c>
      <c r="I515" s="6">
        <v>0</v>
      </c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46">
        <v>45987.477094907401</v>
      </c>
      <c r="X515" s="6" t="s">
        <v>4400</v>
      </c>
      <c r="Y515" s="6" t="s">
        <v>518</v>
      </c>
    </row>
    <row r="516" spans="1:25">
      <c r="A516" s="6">
        <v>2026</v>
      </c>
      <c r="B516" s="6" t="s">
        <v>530</v>
      </c>
      <c r="C516" s="6" t="s">
        <v>531</v>
      </c>
      <c r="D516" s="6" t="s">
        <v>3329</v>
      </c>
      <c r="E516" s="6" t="s">
        <v>3330</v>
      </c>
      <c r="F516" s="6" t="s">
        <v>534</v>
      </c>
      <c r="G516" s="6" t="s">
        <v>528</v>
      </c>
      <c r="H516" s="6" t="s">
        <v>526</v>
      </c>
      <c r="I516" s="6">
        <v>0</v>
      </c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46">
        <v>45987.477094907401</v>
      </c>
      <c r="X516" s="6" t="s">
        <v>4400</v>
      </c>
      <c r="Y516" s="6" t="s">
        <v>518</v>
      </c>
    </row>
    <row r="517" spans="1:25">
      <c r="A517" s="6">
        <v>2026</v>
      </c>
      <c r="B517" s="6" t="s">
        <v>530</v>
      </c>
      <c r="C517" s="6" t="s">
        <v>531</v>
      </c>
      <c r="D517" s="6" t="s">
        <v>1451</v>
      </c>
      <c r="E517" s="6" t="s">
        <v>1452</v>
      </c>
      <c r="F517" s="6" t="s">
        <v>534</v>
      </c>
      <c r="G517" s="6" t="s">
        <v>528</v>
      </c>
      <c r="H517" s="6" t="s">
        <v>526</v>
      </c>
      <c r="I517" s="6">
        <v>0</v>
      </c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46">
        <v>45987.477094907401</v>
      </c>
      <c r="X517" s="6" t="s">
        <v>4400</v>
      </c>
      <c r="Y517" s="6" t="s">
        <v>518</v>
      </c>
    </row>
    <row r="518" spans="1:25">
      <c r="A518" s="6">
        <v>2026</v>
      </c>
      <c r="B518" s="6" t="s">
        <v>530</v>
      </c>
      <c r="C518" s="6" t="s">
        <v>531</v>
      </c>
      <c r="D518" s="6" t="s">
        <v>3465</v>
      </c>
      <c r="E518" s="6" t="s">
        <v>3466</v>
      </c>
      <c r="F518" s="6" t="s">
        <v>534</v>
      </c>
      <c r="G518" s="6" t="s">
        <v>528</v>
      </c>
      <c r="H518" s="6" t="s">
        <v>526</v>
      </c>
      <c r="I518" s="6">
        <v>0</v>
      </c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46">
        <v>45987.477094907401</v>
      </c>
      <c r="X518" s="6" t="s">
        <v>4400</v>
      </c>
      <c r="Y518" s="6" t="s">
        <v>518</v>
      </c>
    </row>
    <row r="519" spans="1:25">
      <c r="A519" s="6">
        <v>2026</v>
      </c>
      <c r="B519" s="6" t="s">
        <v>530</v>
      </c>
      <c r="C519" s="6" t="s">
        <v>531</v>
      </c>
      <c r="D519" s="6" t="s">
        <v>1797</v>
      </c>
      <c r="E519" s="6" t="s">
        <v>1798</v>
      </c>
      <c r="F519" s="6" t="s">
        <v>534</v>
      </c>
      <c r="G519" s="6" t="s">
        <v>528</v>
      </c>
      <c r="H519" s="6" t="s">
        <v>526</v>
      </c>
      <c r="I519" s="6">
        <v>0</v>
      </c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46">
        <v>45987.477094907401</v>
      </c>
      <c r="X519" s="6" t="s">
        <v>4400</v>
      </c>
      <c r="Y519" s="6" t="s">
        <v>518</v>
      </c>
    </row>
    <row r="520" spans="1:25">
      <c r="A520" s="6">
        <v>2026</v>
      </c>
      <c r="B520" s="6" t="s">
        <v>530</v>
      </c>
      <c r="C520" s="6" t="s">
        <v>531</v>
      </c>
      <c r="D520" s="6" t="s">
        <v>2287</v>
      </c>
      <c r="E520" s="6" t="s">
        <v>2288</v>
      </c>
      <c r="F520" s="6" t="s">
        <v>534</v>
      </c>
      <c r="G520" s="6" t="s">
        <v>528</v>
      </c>
      <c r="H520" s="6" t="s">
        <v>526</v>
      </c>
      <c r="I520" s="6">
        <v>68207.37</v>
      </c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46">
        <v>45987.477094907401</v>
      </c>
      <c r="X520" s="6" t="s">
        <v>4400</v>
      </c>
      <c r="Y520" s="6" t="s">
        <v>518</v>
      </c>
    </row>
    <row r="521" spans="1:25">
      <c r="A521" s="6">
        <v>2026</v>
      </c>
      <c r="B521" s="6" t="s">
        <v>530</v>
      </c>
      <c r="C521" s="6" t="s">
        <v>531</v>
      </c>
      <c r="D521" s="6" t="s">
        <v>3875</v>
      </c>
      <c r="E521" s="6" t="s">
        <v>3876</v>
      </c>
      <c r="F521" s="6" t="s">
        <v>534</v>
      </c>
      <c r="G521" s="6" t="s">
        <v>528</v>
      </c>
      <c r="H521" s="6" t="s">
        <v>526</v>
      </c>
      <c r="I521" s="6">
        <v>0</v>
      </c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46">
        <v>45987.477094907401</v>
      </c>
      <c r="X521" s="6" t="s">
        <v>4400</v>
      </c>
      <c r="Y521" s="6" t="s">
        <v>518</v>
      </c>
    </row>
    <row r="522" spans="1:25">
      <c r="A522" s="6">
        <v>2026</v>
      </c>
      <c r="B522" s="6" t="s">
        <v>530</v>
      </c>
      <c r="C522" s="6" t="s">
        <v>531</v>
      </c>
      <c r="D522" s="6" t="s">
        <v>3047</v>
      </c>
      <c r="E522" s="6" t="s">
        <v>3048</v>
      </c>
      <c r="F522" s="6" t="s">
        <v>534</v>
      </c>
      <c r="G522" s="6" t="s">
        <v>528</v>
      </c>
      <c r="H522" s="6" t="s">
        <v>526</v>
      </c>
      <c r="I522" s="6">
        <v>19073087.039999999</v>
      </c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46">
        <v>45987.477094907401</v>
      </c>
      <c r="X522" s="6" t="s">
        <v>4400</v>
      </c>
      <c r="Y522" s="6" t="s">
        <v>518</v>
      </c>
    </row>
    <row r="523" spans="1:25">
      <c r="A523" s="6">
        <v>2026</v>
      </c>
      <c r="B523" s="6" t="s">
        <v>530</v>
      </c>
      <c r="C523" s="6" t="s">
        <v>531</v>
      </c>
      <c r="D523" s="6" t="s">
        <v>897</v>
      </c>
      <c r="E523" s="6" t="s">
        <v>898</v>
      </c>
      <c r="F523" s="6" t="s">
        <v>534</v>
      </c>
      <c r="G523" s="6" t="s">
        <v>528</v>
      </c>
      <c r="H523" s="6" t="s">
        <v>526</v>
      </c>
      <c r="I523" s="6">
        <v>0</v>
      </c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46">
        <v>45987.477094907401</v>
      </c>
      <c r="X523" s="6" t="s">
        <v>4400</v>
      </c>
      <c r="Y523" s="6" t="s">
        <v>518</v>
      </c>
    </row>
    <row r="524" spans="1:25">
      <c r="A524" s="6">
        <v>2026</v>
      </c>
      <c r="B524" s="6" t="s">
        <v>530</v>
      </c>
      <c r="C524" s="6" t="s">
        <v>531</v>
      </c>
      <c r="D524" s="6" t="s">
        <v>3299</v>
      </c>
      <c r="E524" s="6" t="s">
        <v>3300</v>
      </c>
      <c r="F524" s="6" t="s">
        <v>534</v>
      </c>
      <c r="G524" s="6" t="s">
        <v>528</v>
      </c>
      <c r="H524" s="6" t="s">
        <v>526</v>
      </c>
      <c r="I524" s="6">
        <v>13348224.550000001</v>
      </c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46">
        <v>45987.477094907401</v>
      </c>
      <c r="X524" s="6" t="s">
        <v>4400</v>
      </c>
      <c r="Y524" s="6" t="s">
        <v>518</v>
      </c>
    </row>
    <row r="525" spans="1:25">
      <c r="A525" s="6">
        <v>2026</v>
      </c>
      <c r="B525" s="6" t="s">
        <v>530</v>
      </c>
      <c r="C525" s="6" t="s">
        <v>531</v>
      </c>
      <c r="D525" s="6" t="s">
        <v>2639</v>
      </c>
      <c r="E525" s="6" t="s">
        <v>2640</v>
      </c>
      <c r="F525" s="6" t="s">
        <v>534</v>
      </c>
      <c r="G525" s="6" t="s">
        <v>528</v>
      </c>
      <c r="H525" s="6" t="s">
        <v>526</v>
      </c>
      <c r="I525" s="6">
        <v>0</v>
      </c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46">
        <v>45987.477094907401</v>
      </c>
      <c r="X525" s="6" t="s">
        <v>4400</v>
      </c>
      <c r="Y525" s="6" t="s">
        <v>518</v>
      </c>
    </row>
    <row r="526" spans="1:25">
      <c r="A526" s="6">
        <v>2026</v>
      </c>
      <c r="B526" s="6" t="s">
        <v>530</v>
      </c>
      <c r="C526" s="6" t="s">
        <v>531</v>
      </c>
      <c r="D526" s="6" t="s">
        <v>3395</v>
      </c>
      <c r="E526" s="6" t="s">
        <v>3396</v>
      </c>
      <c r="F526" s="6" t="s">
        <v>534</v>
      </c>
      <c r="G526" s="6" t="s">
        <v>528</v>
      </c>
      <c r="H526" s="6" t="s">
        <v>526</v>
      </c>
      <c r="I526" s="6">
        <v>0</v>
      </c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46">
        <v>45987.477094907401</v>
      </c>
      <c r="X526" s="6" t="s">
        <v>4400</v>
      </c>
      <c r="Y526" s="6" t="s">
        <v>518</v>
      </c>
    </row>
    <row r="527" spans="1:25">
      <c r="A527" s="6">
        <v>2026</v>
      </c>
      <c r="B527" s="6" t="s">
        <v>530</v>
      </c>
      <c r="C527" s="6" t="s">
        <v>531</v>
      </c>
      <c r="D527" s="6" t="s">
        <v>689</v>
      </c>
      <c r="E527" s="6" t="s">
        <v>690</v>
      </c>
      <c r="F527" s="6" t="s">
        <v>534</v>
      </c>
      <c r="G527" s="6" t="s">
        <v>528</v>
      </c>
      <c r="H527" s="6" t="s">
        <v>526</v>
      </c>
      <c r="I527" s="6">
        <v>0</v>
      </c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46">
        <v>45987.477094907401</v>
      </c>
      <c r="X527" s="6" t="s">
        <v>4400</v>
      </c>
      <c r="Y527" s="6" t="s">
        <v>518</v>
      </c>
    </row>
    <row r="528" spans="1:25">
      <c r="A528" s="6">
        <v>2026</v>
      </c>
      <c r="B528" s="6" t="s">
        <v>530</v>
      </c>
      <c r="C528" s="6" t="s">
        <v>531</v>
      </c>
      <c r="D528" s="6" t="s">
        <v>1651</v>
      </c>
      <c r="E528" s="6" t="s">
        <v>1652</v>
      </c>
      <c r="F528" s="6" t="s">
        <v>534</v>
      </c>
      <c r="G528" s="6" t="s">
        <v>528</v>
      </c>
      <c r="H528" s="6" t="s">
        <v>526</v>
      </c>
      <c r="I528" s="6">
        <v>0</v>
      </c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46">
        <v>45987.477094907401</v>
      </c>
      <c r="X528" s="6" t="s">
        <v>4400</v>
      </c>
      <c r="Y528" s="6" t="s">
        <v>518</v>
      </c>
    </row>
    <row r="529" spans="1:25">
      <c r="A529" s="6">
        <v>2026</v>
      </c>
      <c r="B529" s="6" t="s">
        <v>530</v>
      </c>
      <c r="C529" s="6" t="s">
        <v>531</v>
      </c>
      <c r="D529" s="6" t="s">
        <v>3835</v>
      </c>
      <c r="E529" s="6" t="s">
        <v>3836</v>
      </c>
      <c r="F529" s="6" t="s">
        <v>534</v>
      </c>
      <c r="G529" s="6" t="s">
        <v>528</v>
      </c>
      <c r="H529" s="6" t="s">
        <v>526</v>
      </c>
      <c r="I529" s="6">
        <v>19860459.27</v>
      </c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46">
        <v>45987.477094907401</v>
      </c>
      <c r="X529" s="6" t="s">
        <v>4400</v>
      </c>
      <c r="Y529" s="6" t="s">
        <v>518</v>
      </c>
    </row>
    <row r="530" spans="1:25">
      <c r="A530" s="6">
        <v>2026</v>
      </c>
      <c r="B530" s="6" t="s">
        <v>530</v>
      </c>
      <c r="C530" s="6" t="s">
        <v>531</v>
      </c>
      <c r="D530" s="6" t="s">
        <v>2979</v>
      </c>
      <c r="E530" s="6" t="s">
        <v>2980</v>
      </c>
      <c r="F530" s="6" t="s">
        <v>534</v>
      </c>
      <c r="G530" s="6" t="s">
        <v>528</v>
      </c>
      <c r="H530" s="6" t="s">
        <v>526</v>
      </c>
      <c r="I530" s="6">
        <v>0</v>
      </c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46">
        <v>45987.477094907401</v>
      </c>
      <c r="X530" s="6" t="s">
        <v>4400</v>
      </c>
      <c r="Y530" s="6" t="s">
        <v>518</v>
      </c>
    </row>
    <row r="531" spans="1:25">
      <c r="A531" s="6">
        <v>2026</v>
      </c>
      <c r="B531" s="6" t="s">
        <v>530</v>
      </c>
      <c r="C531" s="6" t="s">
        <v>531</v>
      </c>
      <c r="D531" s="6" t="s">
        <v>1357</v>
      </c>
      <c r="E531" s="6" t="s">
        <v>1358</v>
      </c>
      <c r="F531" s="6" t="s">
        <v>534</v>
      </c>
      <c r="G531" s="6" t="s">
        <v>528</v>
      </c>
      <c r="H531" s="6" t="s">
        <v>526</v>
      </c>
      <c r="I531" s="6">
        <v>2404694</v>
      </c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46">
        <v>45987.477094907401</v>
      </c>
      <c r="X531" s="6" t="s">
        <v>4400</v>
      </c>
      <c r="Y531" s="6" t="s">
        <v>518</v>
      </c>
    </row>
    <row r="532" spans="1:25">
      <c r="A532" s="6">
        <v>2026</v>
      </c>
      <c r="B532" s="6" t="s">
        <v>530</v>
      </c>
      <c r="C532" s="6" t="s">
        <v>531</v>
      </c>
      <c r="D532" s="6" t="s">
        <v>1361</v>
      </c>
      <c r="E532" s="6" t="s">
        <v>1362</v>
      </c>
      <c r="F532" s="6" t="s">
        <v>534</v>
      </c>
      <c r="G532" s="6" t="s">
        <v>528</v>
      </c>
      <c r="H532" s="6" t="s">
        <v>526</v>
      </c>
      <c r="I532" s="6">
        <v>0</v>
      </c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46">
        <v>45987.477094907401</v>
      </c>
      <c r="X532" s="6" t="s">
        <v>4400</v>
      </c>
      <c r="Y532" s="6" t="s">
        <v>518</v>
      </c>
    </row>
    <row r="533" spans="1:25">
      <c r="A533" s="6">
        <v>2026</v>
      </c>
      <c r="B533" s="6" t="s">
        <v>530</v>
      </c>
      <c r="C533" s="6" t="s">
        <v>531</v>
      </c>
      <c r="D533" s="6" t="s">
        <v>1365</v>
      </c>
      <c r="E533" s="6" t="s">
        <v>1366</v>
      </c>
      <c r="F533" s="6" t="s">
        <v>534</v>
      </c>
      <c r="G533" s="6" t="s">
        <v>528</v>
      </c>
      <c r="H533" s="6" t="s">
        <v>526</v>
      </c>
      <c r="I533" s="6">
        <v>0</v>
      </c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46">
        <v>45987.477094907401</v>
      </c>
      <c r="X533" s="6" t="s">
        <v>4400</v>
      </c>
      <c r="Y533" s="6" t="s">
        <v>518</v>
      </c>
    </row>
    <row r="534" spans="1:25">
      <c r="A534" s="6">
        <v>2026</v>
      </c>
      <c r="B534" s="6" t="s">
        <v>530</v>
      </c>
      <c r="C534" s="6" t="s">
        <v>531</v>
      </c>
      <c r="D534" s="6" t="s">
        <v>1367</v>
      </c>
      <c r="E534" s="6" t="s">
        <v>1368</v>
      </c>
      <c r="F534" s="6" t="s">
        <v>534</v>
      </c>
      <c r="G534" s="6" t="s">
        <v>528</v>
      </c>
      <c r="H534" s="6" t="s">
        <v>526</v>
      </c>
      <c r="I534" s="6">
        <v>0</v>
      </c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46">
        <v>45987.477094907401</v>
      </c>
      <c r="X534" s="6" t="s">
        <v>4400</v>
      </c>
      <c r="Y534" s="6" t="s">
        <v>518</v>
      </c>
    </row>
    <row r="535" spans="1:25">
      <c r="A535" s="6">
        <v>2026</v>
      </c>
      <c r="B535" s="6" t="s">
        <v>530</v>
      </c>
      <c r="C535" s="6" t="s">
        <v>531</v>
      </c>
      <c r="D535" s="6" t="s">
        <v>2521</v>
      </c>
      <c r="E535" s="6" t="s">
        <v>2522</v>
      </c>
      <c r="F535" s="6" t="s">
        <v>534</v>
      </c>
      <c r="G535" s="6" t="s">
        <v>528</v>
      </c>
      <c r="H535" s="6" t="s">
        <v>526</v>
      </c>
      <c r="I535" s="6">
        <v>0</v>
      </c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46">
        <v>45987.477094907401</v>
      </c>
      <c r="X535" s="6" t="s">
        <v>4400</v>
      </c>
      <c r="Y535" s="6" t="s">
        <v>518</v>
      </c>
    </row>
    <row r="536" spans="1:25">
      <c r="A536" s="6">
        <v>2026</v>
      </c>
      <c r="B536" s="6" t="s">
        <v>530</v>
      </c>
      <c r="C536" s="6" t="s">
        <v>531</v>
      </c>
      <c r="D536" s="6" t="s">
        <v>2145</v>
      </c>
      <c r="E536" s="6" t="s">
        <v>2146</v>
      </c>
      <c r="F536" s="6" t="s">
        <v>534</v>
      </c>
      <c r="G536" s="6" t="s">
        <v>528</v>
      </c>
      <c r="H536" s="6" t="s">
        <v>526</v>
      </c>
      <c r="I536" s="6">
        <v>237892.15</v>
      </c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46">
        <v>45987.477094907401</v>
      </c>
      <c r="X536" s="6" t="s">
        <v>4400</v>
      </c>
      <c r="Y536" s="6" t="s">
        <v>518</v>
      </c>
    </row>
    <row r="537" spans="1:25">
      <c r="A537" s="6">
        <v>2026</v>
      </c>
      <c r="B537" s="6" t="s">
        <v>530</v>
      </c>
      <c r="C537" s="6" t="s">
        <v>531</v>
      </c>
      <c r="D537" s="6" t="s">
        <v>1371</v>
      </c>
      <c r="E537" s="6" t="s">
        <v>1372</v>
      </c>
      <c r="F537" s="6" t="s">
        <v>534</v>
      </c>
      <c r="G537" s="6" t="s">
        <v>528</v>
      </c>
      <c r="H537" s="6" t="s">
        <v>526</v>
      </c>
      <c r="I537" s="6">
        <v>15096620</v>
      </c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46">
        <v>45987.477094907401</v>
      </c>
      <c r="X537" s="6" t="s">
        <v>4400</v>
      </c>
      <c r="Y537" s="6" t="s">
        <v>518</v>
      </c>
    </row>
    <row r="538" spans="1:25">
      <c r="A538" s="6">
        <v>2026</v>
      </c>
      <c r="B538" s="6" t="s">
        <v>530</v>
      </c>
      <c r="C538" s="6" t="s">
        <v>531</v>
      </c>
      <c r="D538" s="6" t="s">
        <v>2149</v>
      </c>
      <c r="E538" s="6" t="s">
        <v>2150</v>
      </c>
      <c r="F538" s="6" t="s">
        <v>534</v>
      </c>
      <c r="G538" s="6" t="s">
        <v>528</v>
      </c>
      <c r="H538" s="6" t="s">
        <v>526</v>
      </c>
      <c r="I538" s="6">
        <v>2000000</v>
      </c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46">
        <v>45987.477094907401</v>
      </c>
      <c r="X538" s="6" t="s">
        <v>4400</v>
      </c>
      <c r="Y538" s="6" t="s">
        <v>518</v>
      </c>
    </row>
    <row r="539" spans="1:25">
      <c r="A539" s="6">
        <v>2026</v>
      </c>
      <c r="B539" s="6" t="s">
        <v>530</v>
      </c>
      <c r="C539" s="6" t="s">
        <v>531</v>
      </c>
      <c r="D539" s="6" t="s">
        <v>1373</v>
      </c>
      <c r="E539" s="6" t="s">
        <v>1374</v>
      </c>
      <c r="F539" s="6" t="s">
        <v>534</v>
      </c>
      <c r="G539" s="6" t="s">
        <v>528</v>
      </c>
      <c r="H539" s="6" t="s">
        <v>526</v>
      </c>
      <c r="I539" s="6">
        <v>45000</v>
      </c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46">
        <v>45987.477094907401</v>
      </c>
      <c r="X539" s="6" t="s">
        <v>4400</v>
      </c>
      <c r="Y539" s="6" t="s">
        <v>518</v>
      </c>
    </row>
    <row r="540" spans="1:25">
      <c r="A540" s="6">
        <v>2026</v>
      </c>
      <c r="B540" s="6" t="s">
        <v>530</v>
      </c>
      <c r="C540" s="6" t="s">
        <v>531</v>
      </c>
      <c r="D540" s="6" t="s">
        <v>3895</v>
      </c>
      <c r="E540" s="6" t="s">
        <v>3896</v>
      </c>
      <c r="F540" s="6" t="s">
        <v>534</v>
      </c>
      <c r="G540" s="6" t="s">
        <v>528</v>
      </c>
      <c r="H540" s="6" t="s">
        <v>526</v>
      </c>
      <c r="I540" s="6">
        <v>0</v>
      </c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46">
        <v>45987.477094907401</v>
      </c>
      <c r="X540" s="6" t="s">
        <v>4400</v>
      </c>
      <c r="Y540" s="6" t="s">
        <v>518</v>
      </c>
    </row>
    <row r="541" spans="1:25">
      <c r="A541" s="6">
        <v>2026</v>
      </c>
      <c r="B541" s="6" t="s">
        <v>530</v>
      </c>
      <c r="C541" s="6" t="s">
        <v>531</v>
      </c>
      <c r="D541" s="6" t="s">
        <v>1827</v>
      </c>
      <c r="E541" s="6" t="s">
        <v>1828</v>
      </c>
      <c r="F541" s="6" t="s">
        <v>534</v>
      </c>
      <c r="G541" s="6" t="s">
        <v>528</v>
      </c>
      <c r="H541" s="6" t="s">
        <v>526</v>
      </c>
      <c r="I541" s="6">
        <v>0</v>
      </c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46">
        <v>45987.477094907401</v>
      </c>
      <c r="X541" s="6" t="s">
        <v>4400</v>
      </c>
      <c r="Y541" s="6" t="s">
        <v>518</v>
      </c>
    </row>
    <row r="542" spans="1:25">
      <c r="A542" s="6">
        <v>2026</v>
      </c>
      <c r="B542" s="6" t="s">
        <v>530</v>
      </c>
      <c r="C542" s="6" t="s">
        <v>531</v>
      </c>
      <c r="D542" s="6" t="s">
        <v>3199</v>
      </c>
      <c r="E542" s="6" t="s">
        <v>3200</v>
      </c>
      <c r="F542" s="6" t="s">
        <v>534</v>
      </c>
      <c r="G542" s="6" t="s">
        <v>528</v>
      </c>
      <c r="H542" s="6" t="s">
        <v>526</v>
      </c>
      <c r="I542" s="6">
        <v>0</v>
      </c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46">
        <v>45987.477094907401</v>
      </c>
      <c r="X542" s="6" t="s">
        <v>4400</v>
      </c>
      <c r="Y542" s="6" t="s">
        <v>518</v>
      </c>
    </row>
    <row r="543" spans="1:25">
      <c r="A543" s="6">
        <v>2026</v>
      </c>
      <c r="B543" s="6" t="s">
        <v>530</v>
      </c>
      <c r="C543" s="6" t="s">
        <v>531</v>
      </c>
      <c r="D543" s="6" t="s">
        <v>3223</v>
      </c>
      <c r="E543" s="6" t="s">
        <v>3224</v>
      </c>
      <c r="F543" s="6" t="s">
        <v>534</v>
      </c>
      <c r="G543" s="6" t="s">
        <v>528</v>
      </c>
      <c r="H543" s="6" t="s">
        <v>526</v>
      </c>
      <c r="I543" s="6">
        <v>2247718.87</v>
      </c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46">
        <v>45987.477094907401</v>
      </c>
      <c r="X543" s="6" t="s">
        <v>4400</v>
      </c>
      <c r="Y543" s="6" t="s">
        <v>518</v>
      </c>
    </row>
    <row r="544" spans="1:25">
      <c r="A544" s="6">
        <v>2026</v>
      </c>
      <c r="B544" s="6" t="s">
        <v>530</v>
      </c>
      <c r="C544" s="6" t="s">
        <v>531</v>
      </c>
      <c r="D544" s="6" t="s">
        <v>1709</v>
      </c>
      <c r="E544" s="6" t="s">
        <v>1710</v>
      </c>
      <c r="F544" s="6" t="s">
        <v>534</v>
      </c>
      <c r="G544" s="6" t="s">
        <v>528</v>
      </c>
      <c r="H544" s="6" t="s">
        <v>526</v>
      </c>
      <c r="I544" s="6">
        <v>0</v>
      </c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46">
        <v>45987.477094907401</v>
      </c>
      <c r="X544" s="6" t="s">
        <v>4400</v>
      </c>
      <c r="Y544" s="6" t="s">
        <v>518</v>
      </c>
    </row>
    <row r="545" spans="1:25">
      <c r="A545" s="6">
        <v>2026</v>
      </c>
      <c r="B545" s="6" t="s">
        <v>530</v>
      </c>
      <c r="C545" s="6" t="s">
        <v>531</v>
      </c>
      <c r="D545" s="6" t="s">
        <v>3193</v>
      </c>
      <c r="E545" s="6" t="s">
        <v>3194</v>
      </c>
      <c r="F545" s="6" t="s">
        <v>534</v>
      </c>
      <c r="G545" s="6" t="s">
        <v>528</v>
      </c>
      <c r="H545" s="6" t="s">
        <v>526</v>
      </c>
      <c r="I545" s="6">
        <v>0</v>
      </c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46">
        <v>45987.477094907401</v>
      </c>
      <c r="X545" s="6" t="s">
        <v>4400</v>
      </c>
      <c r="Y545" s="6" t="s">
        <v>518</v>
      </c>
    </row>
    <row r="546" spans="1:25">
      <c r="A546" s="6">
        <v>2026</v>
      </c>
      <c r="B546" s="6" t="s">
        <v>530</v>
      </c>
      <c r="C546" s="6" t="s">
        <v>531</v>
      </c>
      <c r="D546" s="6" t="s">
        <v>801</v>
      </c>
      <c r="E546" s="6" t="s">
        <v>802</v>
      </c>
      <c r="F546" s="6" t="s">
        <v>534</v>
      </c>
      <c r="G546" s="6" t="s">
        <v>528</v>
      </c>
      <c r="H546" s="6" t="s">
        <v>526</v>
      </c>
      <c r="I546" s="6">
        <v>2000000</v>
      </c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46">
        <v>45987.477094907401</v>
      </c>
      <c r="X546" s="6" t="s">
        <v>4400</v>
      </c>
      <c r="Y546" s="6" t="s">
        <v>518</v>
      </c>
    </row>
    <row r="547" spans="1:25">
      <c r="A547" s="6">
        <v>2026</v>
      </c>
      <c r="B547" s="6" t="s">
        <v>530</v>
      </c>
      <c r="C547" s="6" t="s">
        <v>531</v>
      </c>
      <c r="D547" s="6" t="s">
        <v>3523</v>
      </c>
      <c r="E547" s="6" t="s">
        <v>3524</v>
      </c>
      <c r="F547" s="6" t="s">
        <v>534</v>
      </c>
      <c r="G547" s="6" t="s">
        <v>528</v>
      </c>
      <c r="H547" s="6" t="s">
        <v>526</v>
      </c>
      <c r="I547" s="6">
        <v>0</v>
      </c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46">
        <v>45987.477094907401</v>
      </c>
      <c r="X547" s="6" t="s">
        <v>4400</v>
      </c>
      <c r="Y547" s="6" t="s">
        <v>518</v>
      </c>
    </row>
    <row r="548" spans="1:25">
      <c r="A548" s="6">
        <v>2026</v>
      </c>
      <c r="B548" s="6" t="s">
        <v>530</v>
      </c>
      <c r="C548" s="6" t="s">
        <v>531</v>
      </c>
      <c r="D548" s="6" t="s">
        <v>2993</v>
      </c>
      <c r="E548" s="6" t="s">
        <v>2994</v>
      </c>
      <c r="F548" s="6" t="s">
        <v>534</v>
      </c>
      <c r="G548" s="6" t="s">
        <v>528</v>
      </c>
      <c r="H548" s="6" t="s">
        <v>526</v>
      </c>
      <c r="I548" s="6">
        <v>281865.67</v>
      </c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46">
        <v>45987.477094907401</v>
      </c>
      <c r="X548" s="6" t="s">
        <v>4400</v>
      </c>
      <c r="Y548" s="6" t="s">
        <v>518</v>
      </c>
    </row>
    <row r="549" spans="1:25">
      <c r="A549" s="6">
        <v>2026</v>
      </c>
      <c r="B549" s="6" t="s">
        <v>530</v>
      </c>
      <c r="C549" s="6" t="s">
        <v>531</v>
      </c>
      <c r="D549" s="6" t="s">
        <v>1415</v>
      </c>
      <c r="E549" s="6" t="s">
        <v>1416</v>
      </c>
      <c r="F549" s="6" t="s">
        <v>534</v>
      </c>
      <c r="G549" s="6" t="s">
        <v>528</v>
      </c>
      <c r="H549" s="6" t="s">
        <v>526</v>
      </c>
      <c r="I549" s="6">
        <v>0</v>
      </c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46">
        <v>45987.477094907401</v>
      </c>
      <c r="X549" s="6" t="s">
        <v>4400</v>
      </c>
      <c r="Y549" s="6" t="s">
        <v>518</v>
      </c>
    </row>
    <row r="550" spans="1:25">
      <c r="A550" s="6">
        <v>2026</v>
      </c>
      <c r="B550" s="6" t="s">
        <v>530</v>
      </c>
      <c r="C550" s="6" t="s">
        <v>531</v>
      </c>
      <c r="D550" s="6" t="s">
        <v>1417</v>
      </c>
      <c r="E550" s="6" t="s">
        <v>1418</v>
      </c>
      <c r="F550" s="6" t="s">
        <v>534</v>
      </c>
      <c r="G550" s="6" t="s">
        <v>528</v>
      </c>
      <c r="H550" s="6" t="s">
        <v>526</v>
      </c>
      <c r="I550" s="6">
        <v>0</v>
      </c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46">
        <v>45987.477094907401</v>
      </c>
      <c r="X550" s="6" t="s">
        <v>4400</v>
      </c>
      <c r="Y550" s="6" t="s">
        <v>518</v>
      </c>
    </row>
    <row r="551" spans="1:25">
      <c r="A551" s="6">
        <v>2026</v>
      </c>
      <c r="B551" s="6" t="s">
        <v>530</v>
      </c>
      <c r="C551" s="6" t="s">
        <v>531</v>
      </c>
      <c r="D551" s="6" t="s">
        <v>4233</v>
      </c>
      <c r="E551" s="6" t="s">
        <v>4234</v>
      </c>
      <c r="F551" s="6" t="s">
        <v>534</v>
      </c>
      <c r="G551" s="6" t="s">
        <v>528</v>
      </c>
      <c r="H551" s="6" t="s">
        <v>526</v>
      </c>
      <c r="I551" s="6">
        <v>2302000</v>
      </c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46">
        <v>45987.477094907401</v>
      </c>
      <c r="X551" s="6" t="s">
        <v>4400</v>
      </c>
      <c r="Y551" s="6" t="s">
        <v>518</v>
      </c>
    </row>
    <row r="552" spans="1:25">
      <c r="A552" s="6">
        <v>2026</v>
      </c>
      <c r="B552" s="6" t="s">
        <v>530</v>
      </c>
      <c r="C552" s="6" t="s">
        <v>531</v>
      </c>
      <c r="D552" s="6" t="s">
        <v>2799</v>
      </c>
      <c r="E552" s="6" t="s">
        <v>2800</v>
      </c>
      <c r="F552" s="6" t="s">
        <v>534</v>
      </c>
      <c r="G552" s="6" t="s">
        <v>528</v>
      </c>
      <c r="H552" s="6" t="s">
        <v>526</v>
      </c>
      <c r="I552" s="6">
        <v>0</v>
      </c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46">
        <v>45987.477094907401</v>
      </c>
      <c r="X552" s="6" t="s">
        <v>4400</v>
      </c>
      <c r="Y552" s="6" t="s">
        <v>518</v>
      </c>
    </row>
    <row r="553" spans="1:25">
      <c r="A553" s="6">
        <v>2026</v>
      </c>
      <c r="B553" s="6" t="s">
        <v>530</v>
      </c>
      <c r="C553" s="6" t="s">
        <v>531</v>
      </c>
      <c r="D553" s="6" t="s">
        <v>3859</v>
      </c>
      <c r="E553" s="6" t="s">
        <v>3860</v>
      </c>
      <c r="F553" s="6" t="s">
        <v>534</v>
      </c>
      <c r="G553" s="6" t="s">
        <v>528</v>
      </c>
      <c r="H553" s="6" t="s">
        <v>526</v>
      </c>
      <c r="I553" s="6">
        <v>0</v>
      </c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46">
        <v>45987.477094907401</v>
      </c>
      <c r="X553" s="6" t="s">
        <v>4400</v>
      </c>
      <c r="Y553" s="6" t="s">
        <v>518</v>
      </c>
    </row>
    <row r="554" spans="1:25">
      <c r="A554" s="6">
        <v>2026</v>
      </c>
      <c r="B554" s="6" t="s">
        <v>530</v>
      </c>
      <c r="C554" s="6" t="s">
        <v>531</v>
      </c>
      <c r="D554" s="6" t="s">
        <v>3357</v>
      </c>
      <c r="E554" s="6" t="s">
        <v>3358</v>
      </c>
      <c r="F554" s="6" t="s">
        <v>534</v>
      </c>
      <c r="G554" s="6" t="s">
        <v>528</v>
      </c>
      <c r="H554" s="6" t="s">
        <v>526</v>
      </c>
      <c r="I554" s="6">
        <v>30804539.550000001</v>
      </c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46">
        <v>45987.477094907401</v>
      </c>
      <c r="X554" s="6" t="s">
        <v>4400</v>
      </c>
      <c r="Y554" s="6" t="s">
        <v>518</v>
      </c>
    </row>
    <row r="555" spans="1:25">
      <c r="A555" s="6">
        <v>2026</v>
      </c>
      <c r="B555" s="6" t="s">
        <v>530</v>
      </c>
      <c r="C555" s="6" t="s">
        <v>531</v>
      </c>
      <c r="D555" s="6" t="s">
        <v>1029</v>
      </c>
      <c r="E555" s="6" t="s">
        <v>1030</v>
      </c>
      <c r="F555" s="6" t="s">
        <v>534</v>
      </c>
      <c r="G555" s="6" t="s">
        <v>528</v>
      </c>
      <c r="H555" s="6" t="s">
        <v>526</v>
      </c>
      <c r="I555" s="6">
        <v>0</v>
      </c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46">
        <v>45987.477094907401</v>
      </c>
      <c r="X555" s="6" t="s">
        <v>4400</v>
      </c>
      <c r="Y555" s="6" t="s">
        <v>518</v>
      </c>
    </row>
    <row r="556" spans="1:25">
      <c r="A556" s="6">
        <v>2026</v>
      </c>
      <c r="B556" s="6" t="s">
        <v>530</v>
      </c>
      <c r="C556" s="6" t="s">
        <v>531</v>
      </c>
      <c r="D556" s="6" t="s">
        <v>3581</v>
      </c>
      <c r="E556" s="6" t="s">
        <v>3582</v>
      </c>
      <c r="F556" s="6" t="s">
        <v>534</v>
      </c>
      <c r="G556" s="6" t="s">
        <v>528</v>
      </c>
      <c r="H556" s="6" t="s">
        <v>526</v>
      </c>
      <c r="I556" s="6">
        <v>0</v>
      </c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46">
        <v>45987.477094907401</v>
      </c>
      <c r="X556" s="6" t="s">
        <v>4400</v>
      </c>
      <c r="Y556" s="6" t="s">
        <v>518</v>
      </c>
    </row>
    <row r="557" spans="1:25">
      <c r="A557" s="6">
        <v>2026</v>
      </c>
      <c r="B557" s="6" t="s">
        <v>530</v>
      </c>
      <c r="C557" s="6" t="s">
        <v>531</v>
      </c>
      <c r="D557" s="6" t="s">
        <v>1033</v>
      </c>
      <c r="E557" s="6" t="s">
        <v>1034</v>
      </c>
      <c r="F557" s="6" t="s">
        <v>534</v>
      </c>
      <c r="G557" s="6" t="s">
        <v>528</v>
      </c>
      <c r="H557" s="6" t="s">
        <v>526</v>
      </c>
      <c r="I557" s="6">
        <v>0</v>
      </c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46">
        <v>45987.477094907401</v>
      </c>
      <c r="X557" s="6" t="s">
        <v>4400</v>
      </c>
      <c r="Y557" s="6" t="s">
        <v>518</v>
      </c>
    </row>
    <row r="558" spans="1:25">
      <c r="A558" s="6">
        <v>2026</v>
      </c>
      <c r="B558" s="6" t="s">
        <v>530</v>
      </c>
      <c r="C558" s="6" t="s">
        <v>531</v>
      </c>
      <c r="D558" s="6" t="s">
        <v>2919</v>
      </c>
      <c r="E558" s="6" t="s">
        <v>2920</v>
      </c>
      <c r="F558" s="6" t="s">
        <v>534</v>
      </c>
      <c r="G558" s="6" t="s">
        <v>528</v>
      </c>
      <c r="H558" s="6" t="s">
        <v>526</v>
      </c>
      <c r="I558" s="6">
        <v>0</v>
      </c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46">
        <v>45987.477094907401</v>
      </c>
      <c r="X558" s="6" t="s">
        <v>4400</v>
      </c>
      <c r="Y558" s="6" t="s">
        <v>518</v>
      </c>
    </row>
    <row r="559" spans="1:25">
      <c r="A559" s="6">
        <v>2026</v>
      </c>
      <c r="B559" s="6" t="s">
        <v>530</v>
      </c>
      <c r="C559" s="6" t="s">
        <v>531</v>
      </c>
      <c r="D559" s="6" t="s">
        <v>1037</v>
      </c>
      <c r="E559" s="6" t="s">
        <v>1038</v>
      </c>
      <c r="F559" s="6" t="s">
        <v>534</v>
      </c>
      <c r="G559" s="6" t="s">
        <v>528</v>
      </c>
      <c r="H559" s="6" t="s">
        <v>526</v>
      </c>
      <c r="I559" s="6">
        <v>0</v>
      </c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46">
        <v>45987.477094907401</v>
      </c>
      <c r="X559" s="6" t="s">
        <v>4400</v>
      </c>
      <c r="Y559" s="6" t="s">
        <v>518</v>
      </c>
    </row>
    <row r="560" spans="1:25">
      <c r="A560" s="6">
        <v>2026</v>
      </c>
      <c r="B560" s="6" t="s">
        <v>530</v>
      </c>
      <c r="C560" s="6" t="s">
        <v>531</v>
      </c>
      <c r="D560" s="6" t="s">
        <v>3583</v>
      </c>
      <c r="E560" s="6" t="s">
        <v>3584</v>
      </c>
      <c r="F560" s="6" t="s">
        <v>534</v>
      </c>
      <c r="G560" s="6" t="s">
        <v>528</v>
      </c>
      <c r="H560" s="6" t="s">
        <v>526</v>
      </c>
      <c r="I560" s="6">
        <v>0</v>
      </c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46">
        <v>45987.477094907401</v>
      </c>
      <c r="X560" s="6" t="s">
        <v>4400</v>
      </c>
      <c r="Y560" s="6" t="s">
        <v>518</v>
      </c>
    </row>
    <row r="561" spans="1:25">
      <c r="A561" s="6">
        <v>2026</v>
      </c>
      <c r="B561" s="6" t="s">
        <v>530</v>
      </c>
      <c r="C561" s="6" t="s">
        <v>531</v>
      </c>
      <c r="D561" s="6" t="s">
        <v>2477</v>
      </c>
      <c r="E561" s="6" t="s">
        <v>2478</v>
      </c>
      <c r="F561" s="6" t="s">
        <v>534</v>
      </c>
      <c r="G561" s="6" t="s">
        <v>528</v>
      </c>
      <c r="H561" s="6" t="s">
        <v>526</v>
      </c>
      <c r="I561" s="6">
        <v>0</v>
      </c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46">
        <v>45987.477094907401</v>
      </c>
      <c r="X561" s="6" t="s">
        <v>4400</v>
      </c>
      <c r="Y561" s="6" t="s">
        <v>518</v>
      </c>
    </row>
    <row r="562" spans="1:25">
      <c r="A562" s="6">
        <v>2026</v>
      </c>
      <c r="B562" s="6" t="s">
        <v>530</v>
      </c>
      <c r="C562" s="6" t="s">
        <v>531</v>
      </c>
      <c r="D562" s="6" t="s">
        <v>1025</v>
      </c>
      <c r="E562" s="6" t="s">
        <v>1026</v>
      </c>
      <c r="F562" s="6" t="s">
        <v>534</v>
      </c>
      <c r="G562" s="6" t="s">
        <v>528</v>
      </c>
      <c r="H562" s="6" t="s">
        <v>526</v>
      </c>
      <c r="I562" s="6">
        <v>0</v>
      </c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46">
        <v>45987.477094907401</v>
      </c>
      <c r="X562" s="6" t="s">
        <v>4400</v>
      </c>
      <c r="Y562" s="6" t="s">
        <v>518</v>
      </c>
    </row>
    <row r="563" spans="1:25">
      <c r="A563" s="6">
        <v>2026</v>
      </c>
      <c r="B563" s="6" t="s">
        <v>530</v>
      </c>
      <c r="C563" s="6" t="s">
        <v>531</v>
      </c>
      <c r="D563" s="6" t="s">
        <v>2991</v>
      </c>
      <c r="E563" s="6" t="s">
        <v>2992</v>
      </c>
      <c r="F563" s="6" t="s">
        <v>534</v>
      </c>
      <c r="G563" s="6" t="s">
        <v>528</v>
      </c>
      <c r="H563" s="6" t="s">
        <v>526</v>
      </c>
      <c r="I563" s="6">
        <v>1385000</v>
      </c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46">
        <v>45987.477094907401</v>
      </c>
      <c r="X563" s="6" t="s">
        <v>4400</v>
      </c>
      <c r="Y563" s="6" t="s">
        <v>518</v>
      </c>
    </row>
    <row r="564" spans="1:25">
      <c r="A564" s="6">
        <v>2026</v>
      </c>
      <c r="B564" s="6" t="s">
        <v>530</v>
      </c>
      <c r="C564" s="6" t="s">
        <v>531</v>
      </c>
      <c r="D564" s="6" t="s">
        <v>2183</v>
      </c>
      <c r="E564" s="6" t="s">
        <v>2184</v>
      </c>
      <c r="F564" s="6" t="s">
        <v>534</v>
      </c>
      <c r="G564" s="6" t="s">
        <v>528</v>
      </c>
      <c r="H564" s="6" t="s">
        <v>526</v>
      </c>
      <c r="I564" s="6">
        <v>391355.2</v>
      </c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46">
        <v>45987.477094907401</v>
      </c>
      <c r="X564" s="6" t="s">
        <v>4400</v>
      </c>
      <c r="Y564" s="6" t="s">
        <v>518</v>
      </c>
    </row>
    <row r="565" spans="1:25">
      <c r="A565" s="6">
        <v>2026</v>
      </c>
      <c r="B565" s="6" t="s">
        <v>530</v>
      </c>
      <c r="C565" s="6" t="s">
        <v>531</v>
      </c>
      <c r="D565" s="6" t="s">
        <v>1411</v>
      </c>
      <c r="E565" s="6" t="s">
        <v>1412</v>
      </c>
      <c r="F565" s="6" t="s">
        <v>534</v>
      </c>
      <c r="G565" s="6" t="s">
        <v>528</v>
      </c>
      <c r="H565" s="6" t="s">
        <v>526</v>
      </c>
      <c r="I565" s="6">
        <v>21120000</v>
      </c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46">
        <v>45987.477094907401</v>
      </c>
      <c r="X565" s="6" t="s">
        <v>4400</v>
      </c>
      <c r="Y565" s="6" t="s">
        <v>518</v>
      </c>
    </row>
    <row r="566" spans="1:25">
      <c r="A566" s="6">
        <v>2026</v>
      </c>
      <c r="B566" s="6" t="s">
        <v>530</v>
      </c>
      <c r="C566" s="6" t="s">
        <v>531</v>
      </c>
      <c r="D566" s="6" t="s">
        <v>2029</v>
      </c>
      <c r="E566" s="6" t="s">
        <v>2030</v>
      </c>
      <c r="F566" s="6" t="s">
        <v>534</v>
      </c>
      <c r="G566" s="6" t="s">
        <v>528</v>
      </c>
      <c r="H566" s="6" t="s">
        <v>526</v>
      </c>
      <c r="I566" s="6">
        <v>0</v>
      </c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46">
        <v>45987.477094907401</v>
      </c>
      <c r="X566" s="6" t="s">
        <v>4400</v>
      </c>
      <c r="Y566" s="6" t="s">
        <v>518</v>
      </c>
    </row>
    <row r="567" spans="1:25">
      <c r="A567" s="6">
        <v>2026</v>
      </c>
      <c r="B567" s="6" t="s">
        <v>530</v>
      </c>
      <c r="C567" s="6" t="s">
        <v>531</v>
      </c>
      <c r="D567" s="6" t="s">
        <v>2031</v>
      </c>
      <c r="E567" s="6" t="s">
        <v>2032</v>
      </c>
      <c r="F567" s="6" t="s">
        <v>534</v>
      </c>
      <c r="G567" s="6" t="s">
        <v>528</v>
      </c>
      <c r="H567" s="6" t="s">
        <v>526</v>
      </c>
      <c r="I567" s="6">
        <v>0</v>
      </c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46">
        <v>45987.477094907401</v>
      </c>
      <c r="X567" s="6" t="s">
        <v>4400</v>
      </c>
      <c r="Y567" s="6" t="s">
        <v>518</v>
      </c>
    </row>
    <row r="568" spans="1:25">
      <c r="A568" s="6">
        <v>2026</v>
      </c>
      <c r="B568" s="6" t="s">
        <v>530</v>
      </c>
      <c r="C568" s="6" t="s">
        <v>531</v>
      </c>
      <c r="D568" s="6" t="s">
        <v>1243</v>
      </c>
      <c r="E568" s="6" t="s">
        <v>1244</v>
      </c>
      <c r="F568" s="6" t="s">
        <v>534</v>
      </c>
      <c r="G568" s="6" t="s">
        <v>528</v>
      </c>
      <c r="H568" s="6" t="s">
        <v>526</v>
      </c>
      <c r="I568" s="6">
        <v>0</v>
      </c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46">
        <v>45987.477094907401</v>
      </c>
      <c r="X568" s="6" t="s">
        <v>4400</v>
      </c>
      <c r="Y568" s="6" t="s">
        <v>518</v>
      </c>
    </row>
    <row r="569" spans="1:25">
      <c r="A569" s="6">
        <v>2026</v>
      </c>
      <c r="B569" s="6" t="s">
        <v>530</v>
      </c>
      <c r="C569" s="6" t="s">
        <v>531</v>
      </c>
      <c r="D569" s="6" t="s">
        <v>1167</v>
      </c>
      <c r="E569" s="6" t="s">
        <v>1168</v>
      </c>
      <c r="F569" s="6" t="s">
        <v>534</v>
      </c>
      <c r="G569" s="6" t="s">
        <v>528</v>
      </c>
      <c r="H569" s="6" t="s">
        <v>526</v>
      </c>
      <c r="I569" s="6">
        <v>4281009.13</v>
      </c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46">
        <v>45987.477094907401</v>
      </c>
      <c r="X569" s="6" t="s">
        <v>4400</v>
      </c>
      <c r="Y569" s="6" t="s">
        <v>518</v>
      </c>
    </row>
    <row r="570" spans="1:25">
      <c r="A570" s="6">
        <v>2026</v>
      </c>
      <c r="B570" s="6" t="s">
        <v>530</v>
      </c>
      <c r="C570" s="6" t="s">
        <v>531</v>
      </c>
      <c r="D570" s="6" t="s">
        <v>3403</v>
      </c>
      <c r="E570" s="6" t="s">
        <v>3404</v>
      </c>
      <c r="F570" s="6" t="s">
        <v>534</v>
      </c>
      <c r="G570" s="6" t="s">
        <v>528</v>
      </c>
      <c r="H570" s="6" t="s">
        <v>526</v>
      </c>
      <c r="I570" s="6">
        <v>550722.79</v>
      </c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46">
        <v>45987.477094907401</v>
      </c>
      <c r="X570" s="6" t="s">
        <v>4400</v>
      </c>
      <c r="Y570" s="6" t="s">
        <v>518</v>
      </c>
    </row>
    <row r="571" spans="1:25">
      <c r="A571" s="6">
        <v>2026</v>
      </c>
      <c r="B571" s="6" t="s">
        <v>530</v>
      </c>
      <c r="C571" s="6" t="s">
        <v>531</v>
      </c>
      <c r="D571" s="6" t="s">
        <v>1173</v>
      </c>
      <c r="E571" s="6" t="s">
        <v>1174</v>
      </c>
      <c r="F571" s="6" t="s">
        <v>534</v>
      </c>
      <c r="G571" s="6" t="s">
        <v>528</v>
      </c>
      <c r="H571" s="6" t="s">
        <v>526</v>
      </c>
      <c r="I571" s="6">
        <v>0</v>
      </c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46">
        <v>45987.477094907401</v>
      </c>
      <c r="X571" s="6" t="s">
        <v>4400</v>
      </c>
      <c r="Y571" s="6" t="s">
        <v>518</v>
      </c>
    </row>
    <row r="572" spans="1:25">
      <c r="A572" s="6">
        <v>2026</v>
      </c>
      <c r="B572" s="6" t="s">
        <v>530</v>
      </c>
      <c r="C572" s="6" t="s">
        <v>531</v>
      </c>
      <c r="D572" s="6" t="s">
        <v>1335</v>
      </c>
      <c r="E572" s="6" t="s">
        <v>1336</v>
      </c>
      <c r="F572" s="6" t="s">
        <v>534</v>
      </c>
      <c r="G572" s="6" t="s">
        <v>528</v>
      </c>
      <c r="H572" s="6" t="s">
        <v>526</v>
      </c>
      <c r="I572" s="6">
        <v>0</v>
      </c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46">
        <v>45987.477094907401</v>
      </c>
      <c r="X572" s="6" t="s">
        <v>4400</v>
      </c>
      <c r="Y572" s="6" t="s">
        <v>518</v>
      </c>
    </row>
    <row r="573" spans="1:25">
      <c r="A573" s="6">
        <v>2026</v>
      </c>
      <c r="B573" s="6" t="s">
        <v>530</v>
      </c>
      <c r="C573" s="6" t="s">
        <v>531</v>
      </c>
      <c r="D573" s="6" t="s">
        <v>3829</v>
      </c>
      <c r="E573" s="6" t="s">
        <v>3830</v>
      </c>
      <c r="F573" s="6" t="s">
        <v>534</v>
      </c>
      <c r="G573" s="6" t="s">
        <v>528</v>
      </c>
      <c r="H573" s="6" t="s">
        <v>526</v>
      </c>
      <c r="I573" s="6">
        <v>0</v>
      </c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46">
        <v>45987.477094907401</v>
      </c>
      <c r="X573" s="6" t="s">
        <v>4400</v>
      </c>
      <c r="Y573" s="6" t="s">
        <v>518</v>
      </c>
    </row>
    <row r="574" spans="1:25">
      <c r="A574" s="6">
        <v>2026</v>
      </c>
      <c r="B574" s="6" t="s">
        <v>530</v>
      </c>
      <c r="C574" s="6" t="s">
        <v>531</v>
      </c>
      <c r="D574" s="6" t="s">
        <v>2517</v>
      </c>
      <c r="E574" s="6" t="s">
        <v>2518</v>
      </c>
      <c r="F574" s="6" t="s">
        <v>534</v>
      </c>
      <c r="G574" s="6" t="s">
        <v>528</v>
      </c>
      <c r="H574" s="6" t="s">
        <v>526</v>
      </c>
      <c r="I574" s="6">
        <v>250000</v>
      </c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46">
        <v>45987.477094907401</v>
      </c>
      <c r="X574" s="6" t="s">
        <v>4400</v>
      </c>
      <c r="Y574" s="6" t="s">
        <v>518</v>
      </c>
    </row>
    <row r="575" spans="1:25">
      <c r="A575" s="6">
        <v>2026</v>
      </c>
      <c r="B575" s="6" t="s">
        <v>530</v>
      </c>
      <c r="C575" s="6" t="s">
        <v>531</v>
      </c>
      <c r="D575" s="6" t="s">
        <v>1339</v>
      </c>
      <c r="E575" s="6" t="s">
        <v>1340</v>
      </c>
      <c r="F575" s="6" t="s">
        <v>534</v>
      </c>
      <c r="G575" s="6" t="s">
        <v>528</v>
      </c>
      <c r="H575" s="6" t="s">
        <v>526</v>
      </c>
      <c r="I575" s="6">
        <v>30000</v>
      </c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46">
        <v>45987.477094907401</v>
      </c>
      <c r="X575" s="6" t="s">
        <v>4400</v>
      </c>
      <c r="Y575" s="6" t="s">
        <v>518</v>
      </c>
    </row>
    <row r="576" spans="1:25">
      <c r="A576" s="6">
        <v>2026</v>
      </c>
      <c r="B576" s="6" t="s">
        <v>530</v>
      </c>
      <c r="C576" s="6" t="s">
        <v>531</v>
      </c>
      <c r="D576" s="6" t="s">
        <v>2123</v>
      </c>
      <c r="E576" s="6" t="s">
        <v>2124</v>
      </c>
      <c r="F576" s="6" t="s">
        <v>534</v>
      </c>
      <c r="G576" s="6" t="s">
        <v>528</v>
      </c>
      <c r="H576" s="6" t="s">
        <v>526</v>
      </c>
      <c r="I576" s="6">
        <v>0</v>
      </c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46">
        <v>45987.477094907401</v>
      </c>
      <c r="X576" s="6" t="s">
        <v>4400</v>
      </c>
      <c r="Y576" s="6" t="s">
        <v>518</v>
      </c>
    </row>
    <row r="577" spans="1:25">
      <c r="A577" s="6">
        <v>2026</v>
      </c>
      <c r="B577" s="6" t="s">
        <v>530</v>
      </c>
      <c r="C577" s="6" t="s">
        <v>531</v>
      </c>
      <c r="D577" s="6" t="s">
        <v>1343</v>
      </c>
      <c r="E577" s="6" t="s">
        <v>1344</v>
      </c>
      <c r="F577" s="6" t="s">
        <v>534</v>
      </c>
      <c r="G577" s="6" t="s">
        <v>528</v>
      </c>
      <c r="H577" s="6" t="s">
        <v>526</v>
      </c>
      <c r="I577" s="6">
        <v>0</v>
      </c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46">
        <v>45987.477094907401</v>
      </c>
      <c r="X577" s="6" t="s">
        <v>4400</v>
      </c>
      <c r="Y577" s="6" t="s">
        <v>518</v>
      </c>
    </row>
    <row r="578" spans="1:25">
      <c r="A578" s="6">
        <v>2026</v>
      </c>
      <c r="B578" s="6" t="s">
        <v>530</v>
      </c>
      <c r="C578" s="6" t="s">
        <v>531</v>
      </c>
      <c r="D578" s="6" t="s">
        <v>3833</v>
      </c>
      <c r="E578" s="6" t="s">
        <v>3834</v>
      </c>
      <c r="F578" s="6" t="s">
        <v>534</v>
      </c>
      <c r="G578" s="6" t="s">
        <v>528</v>
      </c>
      <c r="H578" s="6" t="s">
        <v>526</v>
      </c>
      <c r="I578" s="6">
        <v>0</v>
      </c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46">
        <v>45987.477094907401</v>
      </c>
      <c r="X578" s="6" t="s">
        <v>4400</v>
      </c>
      <c r="Y578" s="6" t="s">
        <v>518</v>
      </c>
    </row>
    <row r="579" spans="1:25">
      <c r="A579" s="6">
        <v>2026</v>
      </c>
      <c r="B579" s="6" t="s">
        <v>530</v>
      </c>
      <c r="C579" s="6" t="s">
        <v>531</v>
      </c>
      <c r="D579" s="6" t="s">
        <v>2975</v>
      </c>
      <c r="E579" s="6" t="s">
        <v>2976</v>
      </c>
      <c r="F579" s="6" t="s">
        <v>534</v>
      </c>
      <c r="G579" s="6" t="s">
        <v>528</v>
      </c>
      <c r="H579" s="6" t="s">
        <v>526</v>
      </c>
      <c r="I579" s="6">
        <v>0</v>
      </c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46">
        <v>45987.477094907401</v>
      </c>
      <c r="X579" s="6" t="s">
        <v>4400</v>
      </c>
      <c r="Y579" s="6" t="s">
        <v>518</v>
      </c>
    </row>
    <row r="580" spans="1:25">
      <c r="A580" s="6">
        <v>2026</v>
      </c>
      <c r="B580" s="6" t="s">
        <v>530</v>
      </c>
      <c r="C580" s="6" t="s">
        <v>531</v>
      </c>
      <c r="D580" s="6" t="s">
        <v>1351</v>
      </c>
      <c r="E580" s="6" t="s">
        <v>1352</v>
      </c>
      <c r="F580" s="6" t="s">
        <v>534</v>
      </c>
      <c r="G580" s="6" t="s">
        <v>528</v>
      </c>
      <c r="H580" s="6" t="s">
        <v>526</v>
      </c>
      <c r="I580" s="6">
        <v>0</v>
      </c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46">
        <v>45987.477094907401</v>
      </c>
      <c r="X580" s="6" t="s">
        <v>4400</v>
      </c>
      <c r="Y580" s="6" t="s">
        <v>518</v>
      </c>
    </row>
    <row r="581" spans="1:25">
      <c r="A581" s="6">
        <v>2026</v>
      </c>
      <c r="B581" s="6" t="s">
        <v>530</v>
      </c>
      <c r="C581" s="6" t="s">
        <v>531</v>
      </c>
      <c r="D581" s="6" t="s">
        <v>4185</v>
      </c>
      <c r="E581" s="6" t="s">
        <v>4186</v>
      </c>
      <c r="F581" s="6" t="s">
        <v>534</v>
      </c>
      <c r="G581" s="6" t="s">
        <v>528</v>
      </c>
      <c r="H581" s="6" t="s">
        <v>526</v>
      </c>
      <c r="I581" s="6">
        <v>0</v>
      </c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46">
        <v>45987.477094907401</v>
      </c>
      <c r="X581" s="6" t="s">
        <v>4400</v>
      </c>
      <c r="Y581" s="6" t="s">
        <v>518</v>
      </c>
    </row>
    <row r="582" spans="1:25">
      <c r="A582" s="6">
        <v>2026</v>
      </c>
      <c r="B582" s="6" t="s">
        <v>530</v>
      </c>
      <c r="C582" s="6" t="s">
        <v>531</v>
      </c>
      <c r="D582" s="6" t="s">
        <v>3623</v>
      </c>
      <c r="E582" s="6" t="s">
        <v>3624</v>
      </c>
      <c r="F582" s="6" t="s">
        <v>534</v>
      </c>
      <c r="G582" s="6" t="s">
        <v>528</v>
      </c>
      <c r="H582" s="6" t="s">
        <v>526</v>
      </c>
      <c r="I582" s="6">
        <v>127128.55</v>
      </c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46">
        <v>45987.477094907401</v>
      </c>
      <c r="X582" s="6" t="s">
        <v>4400</v>
      </c>
      <c r="Y582" s="6" t="s">
        <v>518</v>
      </c>
    </row>
    <row r="583" spans="1:25">
      <c r="A583" s="6">
        <v>2026</v>
      </c>
      <c r="B583" s="6" t="s">
        <v>530</v>
      </c>
      <c r="C583" s="6" t="s">
        <v>531</v>
      </c>
      <c r="D583" s="6" t="s">
        <v>4033</v>
      </c>
      <c r="E583" s="6" t="s">
        <v>4034</v>
      </c>
      <c r="F583" s="6" t="s">
        <v>534</v>
      </c>
      <c r="G583" s="6" t="s">
        <v>528</v>
      </c>
      <c r="H583" s="6" t="s">
        <v>526</v>
      </c>
      <c r="I583" s="6">
        <v>1720036.83</v>
      </c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46">
        <v>45987.477094907401</v>
      </c>
      <c r="X583" s="6" t="s">
        <v>4400</v>
      </c>
      <c r="Y583" s="6" t="s">
        <v>518</v>
      </c>
    </row>
    <row r="584" spans="1:25">
      <c r="A584" s="6">
        <v>2026</v>
      </c>
      <c r="B584" s="6" t="s">
        <v>530</v>
      </c>
      <c r="C584" s="6" t="s">
        <v>531</v>
      </c>
      <c r="D584" s="6" t="s">
        <v>2939</v>
      </c>
      <c r="E584" s="6" t="s">
        <v>2940</v>
      </c>
      <c r="F584" s="6" t="s">
        <v>534</v>
      </c>
      <c r="G584" s="6" t="s">
        <v>528</v>
      </c>
      <c r="H584" s="6" t="s">
        <v>526</v>
      </c>
      <c r="I584" s="6">
        <v>84249</v>
      </c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46">
        <v>45987.477094907401</v>
      </c>
      <c r="X584" s="6" t="s">
        <v>4400</v>
      </c>
      <c r="Y584" s="6" t="s">
        <v>518</v>
      </c>
    </row>
    <row r="585" spans="1:25">
      <c r="A585" s="6">
        <v>2026</v>
      </c>
      <c r="B585" s="6" t="s">
        <v>530</v>
      </c>
      <c r="C585" s="6" t="s">
        <v>531</v>
      </c>
      <c r="D585" s="6" t="s">
        <v>1971</v>
      </c>
      <c r="E585" s="6" t="s">
        <v>1972</v>
      </c>
      <c r="F585" s="6" t="s">
        <v>534</v>
      </c>
      <c r="G585" s="6" t="s">
        <v>528</v>
      </c>
      <c r="H585" s="6" t="s">
        <v>526</v>
      </c>
      <c r="I585" s="6">
        <v>464178.37</v>
      </c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46">
        <v>45987.477094907401</v>
      </c>
      <c r="X585" s="6" t="s">
        <v>4400</v>
      </c>
      <c r="Y585" s="6" t="s">
        <v>518</v>
      </c>
    </row>
    <row r="586" spans="1:25">
      <c r="A586" s="6">
        <v>2026</v>
      </c>
      <c r="B586" s="6" t="s">
        <v>530</v>
      </c>
      <c r="C586" s="6" t="s">
        <v>531</v>
      </c>
      <c r="D586" s="6" t="s">
        <v>3671</v>
      </c>
      <c r="E586" s="6" t="s">
        <v>3672</v>
      </c>
      <c r="F586" s="6" t="s">
        <v>534</v>
      </c>
      <c r="G586" s="6" t="s">
        <v>528</v>
      </c>
      <c r="H586" s="6" t="s">
        <v>526</v>
      </c>
      <c r="I586" s="6">
        <v>1300000</v>
      </c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46">
        <v>45987.477094907401</v>
      </c>
      <c r="X586" s="6" t="s">
        <v>4400</v>
      </c>
      <c r="Y586" s="6" t="s">
        <v>518</v>
      </c>
    </row>
    <row r="587" spans="1:25">
      <c r="A587" s="6">
        <v>2026</v>
      </c>
      <c r="B587" s="6" t="s">
        <v>530</v>
      </c>
      <c r="C587" s="6" t="s">
        <v>531</v>
      </c>
      <c r="D587" s="6" t="s">
        <v>1387</v>
      </c>
      <c r="E587" s="6" t="s">
        <v>1388</v>
      </c>
      <c r="F587" s="6" t="s">
        <v>534</v>
      </c>
      <c r="G587" s="6" t="s">
        <v>528</v>
      </c>
      <c r="H587" s="6" t="s">
        <v>526</v>
      </c>
      <c r="I587" s="6">
        <v>2550000</v>
      </c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46">
        <v>45987.477094907401</v>
      </c>
      <c r="X587" s="6" t="s">
        <v>4400</v>
      </c>
      <c r="Y587" s="6" t="s">
        <v>518</v>
      </c>
    </row>
    <row r="588" spans="1:25">
      <c r="A588" s="6">
        <v>2026</v>
      </c>
      <c r="B588" s="6" t="s">
        <v>530</v>
      </c>
      <c r="C588" s="6" t="s">
        <v>531</v>
      </c>
      <c r="D588" s="6" t="s">
        <v>1389</v>
      </c>
      <c r="E588" s="6" t="s">
        <v>1390</v>
      </c>
      <c r="F588" s="6" t="s">
        <v>534</v>
      </c>
      <c r="G588" s="6" t="s">
        <v>528</v>
      </c>
      <c r="H588" s="6" t="s">
        <v>526</v>
      </c>
      <c r="I588" s="6">
        <v>3200000</v>
      </c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46">
        <v>45987.477094907401</v>
      </c>
      <c r="X588" s="6" t="s">
        <v>4400</v>
      </c>
      <c r="Y588" s="6" t="s">
        <v>518</v>
      </c>
    </row>
    <row r="589" spans="1:25">
      <c r="A589" s="6">
        <v>2026</v>
      </c>
      <c r="B589" s="6" t="s">
        <v>530</v>
      </c>
      <c r="C589" s="6" t="s">
        <v>531</v>
      </c>
      <c r="D589" s="6" t="s">
        <v>1393</v>
      </c>
      <c r="E589" s="6" t="s">
        <v>1394</v>
      </c>
      <c r="F589" s="6" t="s">
        <v>534</v>
      </c>
      <c r="G589" s="6" t="s">
        <v>528</v>
      </c>
      <c r="H589" s="6" t="s">
        <v>526</v>
      </c>
      <c r="I589" s="6">
        <v>1045893.97</v>
      </c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46">
        <v>45987.477094907401</v>
      </c>
      <c r="X589" s="6" t="s">
        <v>4400</v>
      </c>
      <c r="Y589" s="6" t="s">
        <v>518</v>
      </c>
    </row>
    <row r="590" spans="1:25">
      <c r="A590" s="6">
        <v>2026</v>
      </c>
      <c r="B590" s="6" t="s">
        <v>530</v>
      </c>
      <c r="C590" s="6" t="s">
        <v>531</v>
      </c>
      <c r="D590" s="6" t="s">
        <v>2971</v>
      </c>
      <c r="E590" s="6" t="s">
        <v>2972</v>
      </c>
      <c r="F590" s="6" t="s">
        <v>534</v>
      </c>
      <c r="G590" s="6" t="s">
        <v>528</v>
      </c>
      <c r="H590" s="6" t="s">
        <v>526</v>
      </c>
      <c r="I590" s="6">
        <v>189600</v>
      </c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46">
        <v>45987.477094907401</v>
      </c>
      <c r="X590" s="6" t="s">
        <v>4400</v>
      </c>
      <c r="Y590" s="6" t="s">
        <v>518</v>
      </c>
    </row>
    <row r="591" spans="1:25">
      <c r="A591" s="6">
        <v>2026</v>
      </c>
      <c r="B591" s="6" t="s">
        <v>530</v>
      </c>
      <c r="C591" s="6" t="s">
        <v>531</v>
      </c>
      <c r="D591" s="6" t="s">
        <v>1321</v>
      </c>
      <c r="E591" s="6" t="s">
        <v>1322</v>
      </c>
      <c r="F591" s="6" t="s">
        <v>534</v>
      </c>
      <c r="G591" s="6" t="s">
        <v>528</v>
      </c>
      <c r="H591" s="6" t="s">
        <v>526</v>
      </c>
      <c r="I591" s="6">
        <v>0</v>
      </c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46">
        <v>45987.477094907401</v>
      </c>
      <c r="X591" s="6" t="s">
        <v>4400</v>
      </c>
      <c r="Y591" s="6" t="s">
        <v>518</v>
      </c>
    </row>
    <row r="592" spans="1:25">
      <c r="A592" s="6">
        <v>2026</v>
      </c>
      <c r="B592" s="6" t="s">
        <v>530</v>
      </c>
      <c r="C592" s="6" t="s">
        <v>531</v>
      </c>
      <c r="D592" s="6" t="s">
        <v>2973</v>
      </c>
      <c r="E592" s="6" t="s">
        <v>2974</v>
      </c>
      <c r="F592" s="6" t="s">
        <v>534</v>
      </c>
      <c r="G592" s="6" t="s">
        <v>528</v>
      </c>
      <c r="H592" s="6" t="s">
        <v>526</v>
      </c>
      <c r="I592" s="6">
        <v>0</v>
      </c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46">
        <v>45987.477094907401</v>
      </c>
      <c r="X592" s="6" t="s">
        <v>4400</v>
      </c>
      <c r="Y592" s="6" t="s">
        <v>518</v>
      </c>
    </row>
    <row r="593" spans="1:25">
      <c r="A593" s="6">
        <v>2026</v>
      </c>
      <c r="B593" s="6" t="s">
        <v>530</v>
      </c>
      <c r="C593" s="6" t="s">
        <v>531</v>
      </c>
      <c r="D593" s="6" t="s">
        <v>3657</v>
      </c>
      <c r="E593" s="6" t="s">
        <v>3658</v>
      </c>
      <c r="F593" s="6" t="s">
        <v>534</v>
      </c>
      <c r="G593" s="6" t="s">
        <v>528</v>
      </c>
      <c r="H593" s="6" t="s">
        <v>526</v>
      </c>
      <c r="I593" s="6">
        <v>0</v>
      </c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46">
        <v>45987.477094907401</v>
      </c>
      <c r="X593" s="6" t="s">
        <v>4400</v>
      </c>
      <c r="Y593" s="6" t="s">
        <v>518</v>
      </c>
    </row>
    <row r="594" spans="1:25">
      <c r="A594" s="6">
        <v>2026</v>
      </c>
      <c r="B594" s="6" t="s">
        <v>530</v>
      </c>
      <c r="C594" s="6" t="s">
        <v>531</v>
      </c>
      <c r="D594" s="6" t="s">
        <v>3825</v>
      </c>
      <c r="E594" s="6" t="s">
        <v>3826</v>
      </c>
      <c r="F594" s="6" t="s">
        <v>534</v>
      </c>
      <c r="G594" s="6" t="s">
        <v>528</v>
      </c>
      <c r="H594" s="6" t="s">
        <v>526</v>
      </c>
      <c r="I594" s="6">
        <v>0</v>
      </c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46">
        <v>45987.477094907401</v>
      </c>
      <c r="X594" s="6" t="s">
        <v>4400</v>
      </c>
      <c r="Y594" s="6" t="s">
        <v>518</v>
      </c>
    </row>
    <row r="595" spans="1:25">
      <c r="A595" s="6">
        <v>2026</v>
      </c>
      <c r="B595" s="6" t="s">
        <v>530</v>
      </c>
      <c r="C595" s="6" t="s">
        <v>531</v>
      </c>
      <c r="D595" s="6" t="s">
        <v>1329</v>
      </c>
      <c r="E595" s="6" t="s">
        <v>1330</v>
      </c>
      <c r="F595" s="6" t="s">
        <v>534</v>
      </c>
      <c r="G595" s="6" t="s">
        <v>528</v>
      </c>
      <c r="H595" s="6" t="s">
        <v>526</v>
      </c>
      <c r="I595" s="6">
        <v>0</v>
      </c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46">
        <v>45987.477094907401</v>
      </c>
      <c r="X595" s="6" t="s">
        <v>4400</v>
      </c>
      <c r="Y595" s="6" t="s">
        <v>518</v>
      </c>
    </row>
    <row r="596" spans="1:25">
      <c r="A596" s="6">
        <v>2026</v>
      </c>
      <c r="B596" s="6" t="s">
        <v>530</v>
      </c>
      <c r="C596" s="6" t="s">
        <v>531</v>
      </c>
      <c r="D596" s="6" t="s">
        <v>1331</v>
      </c>
      <c r="E596" s="6" t="s">
        <v>1332</v>
      </c>
      <c r="F596" s="6" t="s">
        <v>534</v>
      </c>
      <c r="G596" s="6" t="s">
        <v>528</v>
      </c>
      <c r="H596" s="6" t="s">
        <v>526</v>
      </c>
      <c r="I596" s="6">
        <v>0</v>
      </c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46">
        <v>45987.477094907401</v>
      </c>
      <c r="X596" s="6" t="s">
        <v>4400</v>
      </c>
      <c r="Y596" s="6" t="s">
        <v>518</v>
      </c>
    </row>
    <row r="597" spans="1:25">
      <c r="A597" s="6">
        <v>2026</v>
      </c>
      <c r="B597" s="6" t="s">
        <v>530</v>
      </c>
      <c r="C597" s="6" t="s">
        <v>531</v>
      </c>
      <c r="D597" s="6" t="s">
        <v>3775</v>
      </c>
      <c r="E597" s="6" t="s">
        <v>3776</v>
      </c>
      <c r="F597" s="6" t="s">
        <v>534</v>
      </c>
      <c r="G597" s="6" t="s">
        <v>528</v>
      </c>
      <c r="H597" s="6" t="s">
        <v>526</v>
      </c>
      <c r="I597" s="6">
        <v>690441.58</v>
      </c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46">
        <v>45987.477094907401</v>
      </c>
      <c r="X597" s="6" t="s">
        <v>4400</v>
      </c>
      <c r="Y597" s="6" t="s">
        <v>518</v>
      </c>
    </row>
    <row r="598" spans="1:25">
      <c r="A598" s="6">
        <v>2026</v>
      </c>
      <c r="B598" s="6" t="s">
        <v>530</v>
      </c>
      <c r="C598" s="6" t="s">
        <v>531</v>
      </c>
      <c r="D598" s="6" t="s">
        <v>947</v>
      </c>
      <c r="E598" s="6" t="s">
        <v>948</v>
      </c>
      <c r="F598" s="6" t="s">
        <v>534</v>
      </c>
      <c r="G598" s="6" t="s">
        <v>528</v>
      </c>
      <c r="H598" s="6" t="s">
        <v>526</v>
      </c>
      <c r="I598" s="6">
        <v>83601.289999999994</v>
      </c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46">
        <v>45987.477094907401</v>
      </c>
      <c r="X598" s="6" t="s">
        <v>4400</v>
      </c>
      <c r="Y598" s="6" t="s">
        <v>518</v>
      </c>
    </row>
    <row r="599" spans="1:25">
      <c r="A599" s="6">
        <v>2026</v>
      </c>
      <c r="B599" s="6" t="s">
        <v>530</v>
      </c>
      <c r="C599" s="6" t="s">
        <v>531</v>
      </c>
      <c r="D599" s="6" t="s">
        <v>1911</v>
      </c>
      <c r="E599" s="6" t="s">
        <v>1912</v>
      </c>
      <c r="F599" s="6" t="s">
        <v>534</v>
      </c>
      <c r="G599" s="6" t="s">
        <v>528</v>
      </c>
      <c r="H599" s="6" t="s">
        <v>526</v>
      </c>
      <c r="I599" s="6">
        <v>0</v>
      </c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46">
        <v>45987.477094907401</v>
      </c>
      <c r="X599" s="6" t="s">
        <v>4400</v>
      </c>
      <c r="Y599" s="6" t="s">
        <v>518</v>
      </c>
    </row>
    <row r="600" spans="1:25">
      <c r="A600" s="6">
        <v>2026</v>
      </c>
      <c r="B600" s="6" t="s">
        <v>530</v>
      </c>
      <c r="C600" s="6" t="s">
        <v>531</v>
      </c>
      <c r="D600" s="6" t="s">
        <v>869</v>
      </c>
      <c r="E600" s="6" t="s">
        <v>870</v>
      </c>
      <c r="F600" s="6" t="s">
        <v>534</v>
      </c>
      <c r="G600" s="6" t="s">
        <v>528</v>
      </c>
      <c r="H600" s="6" t="s">
        <v>526</v>
      </c>
      <c r="I600" s="6">
        <v>0</v>
      </c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46">
        <v>45987.477094907401</v>
      </c>
      <c r="X600" s="6" t="s">
        <v>4400</v>
      </c>
      <c r="Y600" s="6" t="s">
        <v>518</v>
      </c>
    </row>
    <row r="601" spans="1:25">
      <c r="A601" s="6">
        <v>2026</v>
      </c>
      <c r="B601" s="6" t="s">
        <v>530</v>
      </c>
      <c r="C601" s="6" t="s">
        <v>531</v>
      </c>
      <c r="D601" s="6" t="s">
        <v>3305</v>
      </c>
      <c r="E601" s="6" t="s">
        <v>3306</v>
      </c>
      <c r="F601" s="6" t="s">
        <v>534</v>
      </c>
      <c r="G601" s="6" t="s">
        <v>528</v>
      </c>
      <c r="H601" s="6" t="s">
        <v>526</v>
      </c>
      <c r="I601" s="6">
        <v>3964.79</v>
      </c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46">
        <v>45987.477094907401</v>
      </c>
      <c r="X601" s="6" t="s">
        <v>4400</v>
      </c>
      <c r="Y601" s="6" t="s">
        <v>518</v>
      </c>
    </row>
    <row r="602" spans="1:25">
      <c r="A602" s="6">
        <v>2026</v>
      </c>
      <c r="B602" s="6" t="s">
        <v>530</v>
      </c>
      <c r="C602" s="6" t="s">
        <v>531</v>
      </c>
      <c r="D602" s="6" t="s">
        <v>3319</v>
      </c>
      <c r="E602" s="6" t="s">
        <v>3320</v>
      </c>
      <c r="F602" s="6" t="s">
        <v>534</v>
      </c>
      <c r="G602" s="6" t="s">
        <v>528</v>
      </c>
      <c r="H602" s="6" t="s">
        <v>526</v>
      </c>
      <c r="I602" s="6">
        <v>0</v>
      </c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46">
        <v>45987.477094907401</v>
      </c>
      <c r="X602" s="6" t="s">
        <v>4400</v>
      </c>
      <c r="Y602" s="6" t="s">
        <v>518</v>
      </c>
    </row>
    <row r="603" spans="1:25">
      <c r="A603" s="6">
        <v>2026</v>
      </c>
      <c r="B603" s="6" t="s">
        <v>530</v>
      </c>
      <c r="C603" s="6" t="s">
        <v>531</v>
      </c>
      <c r="D603" s="6" t="s">
        <v>1751</v>
      </c>
      <c r="E603" s="6" t="s">
        <v>1752</v>
      </c>
      <c r="F603" s="6" t="s">
        <v>534</v>
      </c>
      <c r="G603" s="6" t="s">
        <v>528</v>
      </c>
      <c r="H603" s="6" t="s">
        <v>526</v>
      </c>
      <c r="I603" s="6">
        <v>0</v>
      </c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46">
        <v>45987.477094907401</v>
      </c>
      <c r="X603" s="6" t="s">
        <v>4400</v>
      </c>
      <c r="Y603" s="6" t="s">
        <v>518</v>
      </c>
    </row>
    <row r="604" spans="1:25">
      <c r="A604" s="6">
        <v>2026</v>
      </c>
      <c r="B604" s="6" t="s">
        <v>530</v>
      </c>
      <c r="C604" s="6" t="s">
        <v>531</v>
      </c>
      <c r="D604" s="6" t="s">
        <v>3343</v>
      </c>
      <c r="E604" s="6" t="s">
        <v>3344</v>
      </c>
      <c r="F604" s="6" t="s">
        <v>534</v>
      </c>
      <c r="G604" s="6" t="s">
        <v>528</v>
      </c>
      <c r="H604" s="6" t="s">
        <v>526</v>
      </c>
      <c r="I604" s="6">
        <v>0</v>
      </c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46">
        <v>45987.477094907401</v>
      </c>
      <c r="X604" s="6" t="s">
        <v>4400</v>
      </c>
      <c r="Y604" s="6" t="s">
        <v>518</v>
      </c>
    </row>
    <row r="605" spans="1:25">
      <c r="A605" s="6">
        <v>2026</v>
      </c>
      <c r="B605" s="6" t="s">
        <v>530</v>
      </c>
      <c r="C605" s="6" t="s">
        <v>531</v>
      </c>
      <c r="D605" s="6" t="s">
        <v>1001</v>
      </c>
      <c r="E605" s="6" t="s">
        <v>1002</v>
      </c>
      <c r="F605" s="6" t="s">
        <v>534</v>
      </c>
      <c r="G605" s="6" t="s">
        <v>528</v>
      </c>
      <c r="H605" s="6" t="s">
        <v>526</v>
      </c>
      <c r="I605" s="6">
        <v>0</v>
      </c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46">
        <v>45987.477094907401</v>
      </c>
      <c r="X605" s="6" t="s">
        <v>4400</v>
      </c>
      <c r="Y605" s="6" t="s">
        <v>518</v>
      </c>
    </row>
    <row r="606" spans="1:25">
      <c r="A606" s="6">
        <v>2026</v>
      </c>
      <c r="B606" s="6" t="s">
        <v>530</v>
      </c>
      <c r="C606" s="6" t="s">
        <v>531</v>
      </c>
      <c r="D606" s="6" t="s">
        <v>3601</v>
      </c>
      <c r="E606" s="6" t="s">
        <v>3602</v>
      </c>
      <c r="F606" s="6" t="s">
        <v>534</v>
      </c>
      <c r="G606" s="6" t="s">
        <v>528</v>
      </c>
      <c r="H606" s="6" t="s">
        <v>526</v>
      </c>
      <c r="I606" s="6">
        <v>0</v>
      </c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46">
        <v>45987.477094907401</v>
      </c>
      <c r="X606" s="6" t="s">
        <v>4400</v>
      </c>
      <c r="Y606" s="6" t="s">
        <v>518</v>
      </c>
    </row>
    <row r="607" spans="1:25">
      <c r="A607" s="6">
        <v>2026</v>
      </c>
      <c r="B607" s="6" t="s">
        <v>530</v>
      </c>
      <c r="C607" s="6" t="s">
        <v>531</v>
      </c>
      <c r="D607" s="6" t="s">
        <v>3613</v>
      </c>
      <c r="E607" s="6" t="s">
        <v>3614</v>
      </c>
      <c r="F607" s="6" t="s">
        <v>534</v>
      </c>
      <c r="G607" s="6" t="s">
        <v>528</v>
      </c>
      <c r="H607" s="6" t="s">
        <v>526</v>
      </c>
      <c r="I607" s="6">
        <v>0</v>
      </c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46">
        <v>45987.477094907401</v>
      </c>
      <c r="X607" s="6" t="s">
        <v>4400</v>
      </c>
      <c r="Y607" s="6" t="s">
        <v>518</v>
      </c>
    </row>
    <row r="608" spans="1:25">
      <c r="A608" s="6">
        <v>2026</v>
      </c>
      <c r="B608" s="6" t="s">
        <v>530</v>
      </c>
      <c r="C608" s="6" t="s">
        <v>531</v>
      </c>
      <c r="D608" s="6" t="s">
        <v>2261</v>
      </c>
      <c r="E608" s="6" t="s">
        <v>2262</v>
      </c>
      <c r="F608" s="6" t="s">
        <v>534</v>
      </c>
      <c r="G608" s="6" t="s">
        <v>528</v>
      </c>
      <c r="H608" s="6" t="s">
        <v>526</v>
      </c>
      <c r="I608" s="6">
        <v>191705.46</v>
      </c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46">
        <v>45987.477094907401</v>
      </c>
      <c r="X608" s="6" t="s">
        <v>4400</v>
      </c>
      <c r="Y608" s="6" t="s">
        <v>518</v>
      </c>
    </row>
    <row r="609" spans="1:25">
      <c r="A609" s="6">
        <v>2026</v>
      </c>
      <c r="B609" s="6" t="s">
        <v>530</v>
      </c>
      <c r="C609" s="6" t="s">
        <v>531</v>
      </c>
      <c r="D609" s="6" t="s">
        <v>625</v>
      </c>
      <c r="E609" s="6" t="s">
        <v>626</v>
      </c>
      <c r="F609" s="6" t="s">
        <v>534</v>
      </c>
      <c r="G609" s="6" t="s">
        <v>528</v>
      </c>
      <c r="H609" s="6" t="s">
        <v>526</v>
      </c>
      <c r="I609" s="6">
        <v>0</v>
      </c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46">
        <v>45987.477094907401</v>
      </c>
      <c r="X609" s="6" t="s">
        <v>4400</v>
      </c>
      <c r="Y609" s="6" t="s">
        <v>518</v>
      </c>
    </row>
    <row r="610" spans="1:25">
      <c r="A610" s="6">
        <v>2026</v>
      </c>
      <c r="B610" s="6" t="s">
        <v>530</v>
      </c>
      <c r="C610" s="6" t="s">
        <v>531</v>
      </c>
      <c r="D610" s="6" t="s">
        <v>3285</v>
      </c>
      <c r="E610" s="6" t="s">
        <v>3286</v>
      </c>
      <c r="F610" s="6" t="s">
        <v>534</v>
      </c>
      <c r="G610" s="6" t="s">
        <v>528</v>
      </c>
      <c r="H610" s="6" t="s">
        <v>526</v>
      </c>
      <c r="I610" s="6">
        <v>0</v>
      </c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46">
        <v>45987.477094907401</v>
      </c>
      <c r="X610" s="6" t="s">
        <v>4400</v>
      </c>
      <c r="Y610" s="6" t="s">
        <v>518</v>
      </c>
    </row>
    <row r="611" spans="1:25">
      <c r="A611" s="6">
        <v>2026</v>
      </c>
      <c r="B611" s="6" t="s">
        <v>530</v>
      </c>
      <c r="C611" s="6" t="s">
        <v>531</v>
      </c>
      <c r="D611" s="6" t="s">
        <v>4205</v>
      </c>
      <c r="E611" s="6" t="s">
        <v>4206</v>
      </c>
      <c r="F611" s="6" t="s">
        <v>534</v>
      </c>
      <c r="G611" s="6" t="s">
        <v>528</v>
      </c>
      <c r="H611" s="6" t="s">
        <v>526</v>
      </c>
      <c r="I611" s="6">
        <v>558220</v>
      </c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46">
        <v>45987.477094907401</v>
      </c>
      <c r="X611" s="6" t="s">
        <v>4400</v>
      </c>
      <c r="Y611" s="6" t="s">
        <v>518</v>
      </c>
    </row>
    <row r="612" spans="1:25">
      <c r="A612" s="6">
        <v>2026</v>
      </c>
      <c r="B612" s="6" t="s">
        <v>530</v>
      </c>
      <c r="C612" s="6" t="s">
        <v>531</v>
      </c>
      <c r="D612" s="6" t="s">
        <v>3201</v>
      </c>
      <c r="E612" s="6" t="s">
        <v>3202</v>
      </c>
      <c r="F612" s="6" t="s">
        <v>534</v>
      </c>
      <c r="G612" s="6" t="s">
        <v>528</v>
      </c>
      <c r="H612" s="6" t="s">
        <v>526</v>
      </c>
      <c r="I612" s="6">
        <v>0</v>
      </c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46">
        <v>45987.477094907401</v>
      </c>
      <c r="X612" s="6" t="s">
        <v>4400</v>
      </c>
      <c r="Y612" s="6" t="s">
        <v>518</v>
      </c>
    </row>
    <row r="613" spans="1:25">
      <c r="A613" s="6">
        <v>2026</v>
      </c>
      <c r="B613" s="6" t="s">
        <v>530</v>
      </c>
      <c r="C613" s="6" t="s">
        <v>531</v>
      </c>
      <c r="D613" s="6" t="s">
        <v>2205</v>
      </c>
      <c r="E613" s="6" t="s">
        <v>2206</v>
      </c>
      <c r="F613" s="6" t="s">
        <v>534</v>
      </c>
      <c r="G613" s="6" t="s">
        <v>528</v>
      </c>
      <c r="H613" s="6" t="s">
        <v>526</v>
      </c>
      <c r="I613" s="6">
        <v>1535168.63</v>
      </c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46">
        <v>45987.477094907401</v>
      </c>
      <c r="X613" s="6" t="s">
        <v>4400</v>
      </c>
      <c r="Y613" s="6" t="s">
        <v>518</v>
      </c>
    </row>
    <row r="614" spans="1:25">
      <c r="A614" s="6">
        <v>2026</v>
      </c>
      <c r="B614" s="6" t="s">
        <v>530</v>
      </c>
      <c r="C614" s="6" t="s">
        <v>531</v>
      </c>
      <c r="D614" s="6" t="s">
        <v>3225</v>
      </c>
      <c r="E614" s="6" t="s">
        <v>3226</v>
      </c>
      <c r="F614" s="6" t="s">
        <v>534</v>
      </c>
      <c r="G614" s="6" t="s">
        <v>528</v>
      </c>
      <c r="H614" s="6" t="s">
        <v>526</v>
      </c>
      <c r="I614" s="6">
        <v>15766.56</v>
      </c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46">
        <v>45987.477094907401</v>
      </c>
      <c r="X614" s="6" t="s">
        <v>4400</v>
      </c>
      <c r="Y614" s="6" t="s">
        <v>518</v>
      </c>
    </row>
    <row r="615" spans="1:25">
      <c r="A615" s="6">
        <v>2026</v>
      </c>
      <c r="B615" s="6" t="s">
        <v>530</v>
      </c>
      <c r="C615" s="6" t="s">
        <v>531</v>
      </c>
      <c r="D615" s="6" t="s">
        <v>2857</v>
      </c>
      <c r="E615" s="6" t="s">
        <v>2858</v>
      </c>
      <c r="F615" s="6" t="s">
        <v>534</v>
      </c>
      <c r="G615" s="6" t="s">
        <v>528</v>
      </c>
      <c r="H615" s="6" t="s">
        <v>526</v>
      </c>
      <c r="I615" s="6">
        <v>303000</v>
      </c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46">
        <v>45987.477094907401</v>
      </c>
      <c r="X615" s="6" t="s">
        <v>4400</v>
      </c>
      <c r="Y615" s="6" t="s">
        <v>518</v>
      </c>
    </row>
    <row r="616" spans="1:25">
      <c r="A616" s="6">
        <v>2026</v>
      </c>
      <c r="B616" s="6" t="s">
        <v>530</v>
      </c>
      <c r="C616" s="6" t="s">
        <v>531</v>
      </c>
      <c r="D616" s="6" t="s">
        <v>3315</v>
      </c>
      <c r="E616" s="6" t="s">
        <v>3316</v>
      </c>
      <c r="F616" s="6" t="s">
        <v>534</v>
      </c>
      <c r="G616" s="6" t="s">
        <v>528</v>
      </c>
      <c r="H616" s="6" t="s">
        <v>526</v>
      </c>
      <c r="I616" s="6">
        <v>372150</v>
      </c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46">
        <v>45987.477094907401</v>
      </c>
      <c r="X616" s="6" t="s">
        <v>4400</v>
      </c>
      <c r="Y616" s="6" t="s">
        <v>518</v>
      </c>
    </row>
    <row r="617" spans="1:25">
      <c r="A617" s="6">
        <v>2026</v>
      </c>
      <c r="B617" s="6" t="s">
        <v>530</v>
      </c>
      <c r="C617" s="6" t="s">
        <v>531</v>
      </c>
      <c r="D617" s="6" t="s">
        <v>3571</v>
      </c>
      <c r="E617" s="6" t="s">
        <v>3572</v>
      </c>
      <c r="F617" s="6" t="s">
        <v>534</v>
      </c>
      <c r="G617" s="6" t="s">
        <v>528</v>
      </c>
      <c r="H617" s="6" t="s">
        <v>526</v>
      </c>
      <c r="I617" s="6">
        <v>0</v>
      </c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46">
        <v>45987.477094907401</v>
      </c>
      <c r="X617" s="6" t="s">
        <v>4400</v>
      </c>
      <c r="Y617" s="6" t="s">
        <v>518</v>
      </c>
    </row>
    <row r="618" spans="1:25">
      <c r="A618" s="6">
        <v>2026</v>
      </c>
      <c r="B618" s="6" t="s">
        <v>530</v>
      </c>
      <c r="C618" s="6" t="s">
        <v>531</v>
      </c>
      <c r="D618" s="6" t="s">
        <v>4389</v>
      </c>
      <c r="E618" s="6" t="s">
        <v>4390</v>
      </c>
      <c r="F618" s="6" t="s">
        <v>534</v>
      </c>
      <c r="G618" s="6" t="s">
        <v>528</v>
      </c>
      <c r="H618" s="6" t="s">
        <v>526</v>
      </c>
      <c r="I618" s="6">
        <v>0</v>
      </c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46">
        <v>45987.477094907401</v>
      </c>
      <c r="X618" s="6" t="s">
        <v>4400</v>
      </c>
      <c r="Y618" s="6" t="s">
        <v>518</v>
      </c>
    </row>
    <row r="619" spans="1:25">
      <c r="A619" s="6">
        <v>2026</v>
      </c>
      <c r="B619" s="6" t="s">
        <v>530</v>
      </c>
      <c r="C619" s="6" t="s">
        <v>531</v>
      </c>
      <c r="D619" s="6" t="s">
        <v>2399</v>
      </c>
      <c r="E619" s="6" t="s">
        <v>2400</v>
      </c>
      <c r="F619" s="6" t="s">
        <v>534</v>
      </c>
      <c r="G619" s="6" t="s">
        <v>528</v>
      </c>
      <c r="H619" s="6" t="s">
        <v>526</v>
      </c>
      <c r="I619" s="6">
        <v>0</v>
      </c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46">
        <v>45987.477094907401</v>
      </c>
      <c r="X619" s="6" t="s">
        <v>4400</v>
      </c>
      <c r="Y619" s="6" t="s">
        <v>518</v>
      </c>
    </row>
    <row r="620" spans="1:25">
      <c r="A620" s="6">
        <v>2026</v>
      </c>
      <c r="B620" s="6" t="s">
        <v>530</v>
      </c>
      <c r="C620" s="6" t="s">
        <v>531</v>
      </c>
      <c r="D620" s="6" t="s">
        <v>4173</v>
      </c>
      <c r="E620" s="6" t="s">
        <v>4174</v>
      </c>
      <c r="F620" s="6" t="s">
        <v>534</v>
      </c>
      <c r="G620" s="6" t="s">
        <v>528</v>
      </c>
      <c r="H620" s="6" t="s">
        <v>526</v>
      </c>
      <c r="I620" s="6">
        <v>0</v>
      </c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46">
        <v>45987.477094907401</v>
      </c>
      <c r="X620" s="6" t="s">
        <v>4400</v>
      </c>
      <c r="Y620" s="6" t="s">
        <v>518</v>
      </c>
    </row>
    <row r="621" spans="1:25">
      <c r="A621" s="6">
        <v>2026</v>
      </c>
      <c r="B621" s="6" t="s">
        <v>530</v>
      </c>
      <c r="C621" s="6" t="s">
        <v>531</v>
      </c>
      <c r="D621" s="6" t="s">
        <v>3739</v>
      </c>
      <c r="E621" s="6" t="s">
        <v>3740</v>
      </c>
      <c r="F621" s="6" t="s">
        <v>534</v>
      </c>
      <c r="G621" s="6" t="s">
        <v>528</v>
      </c>
      <c r="H621" s="6" t="s">
        <v>526</v>
      </c>
      <c r="I621" s="6">
        <v>0</v>
      </c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46">
        <v>45987.477094907401</v>
      </c>
      <c r="X621" s="6" t="s">
        <v>4400</v>
      </c>
      <c r="Y621" s="6" t="s">
        <v>518</v>
      </c>
    </row>
    <row r="622" spans="1:25">
      <c r="A622" s="6">
        <v>2026</v>
      </c>
      <c r="B622" s="6" t="s">
        <v>530</v>
      </c>
      <c r="C622" s="6" t="s">
        <v>531</v>
      </c>
      <c r="D622" s="6" t="s">
        <v>3257</v>
      </c>
      <c r="E622" s="6" t="s">
        <v>3258</v>
      </c>
      <c r="F622" s="6" t="s">
        <v>534</v>
      </c>
      <c r="G622" s="6" t="s">
        <v>528</v>
      </c>
      <c r="H622" s="6" t="s">
        <v>526</v>
      </c>
      <c r="I622" s="6">
        <v>0</v>
      </c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46">
        <v>45987.477094907401</v>
      </c>
      <c r="X622" s="6" t="s">
        <v>4400</v>
      </c>
      <c r="Y622" s="6" t="s">
        <v>518</v>
      </c>
    </row>
    <row r="623" spans="1:25">
      <c r="A623" s="6">
        <v>2026</v>
      </c>
      <c r="B623" s="6" t="s">
        <v>530</v>
      </c>
      <c r="C623" s="6" t="s">
        <v>531</v>
      </c>
      <c r="D623" s="6" t="s">
        <v>1889</v>
      </c>
      <c r="E623" s="6" t="s">
        <v>1890</v>
      </c>
      <c r="F623" s="6" t="s">
        <v>534</v>
      </c>
      <c r="G623" s="6" t="s">
        <v>528</v>
      </c>
      <c r="H623" s="6" t="s">
        <v>526</v>
      </c>
      <c r="I623" s="6">
        <v>693952.67</v>
      </c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46">
        <v>45987.477094907401</v>
      </c>
      <c r="X623" s="6" t="s">
        <v>4400</v>
      </c>
      <c r="Y623" s="6" t="s">
        <v>518</v>
      </c>
    </row>
    <row r="624" spans="1:25">
      <c r="A624" s="6">
        <v>2026</v>
      </c>
      <c r="B624" s="6" t="s">
        <v>530</v>
      </c>
      <c r="C624" s="6" t="s">
        <v>531</v>
      </c>
      <c r="D624" s="6" t="s">
        <v>1447</v>
      </c>
      <c r="E624" s="6" t="s">
        <v>1448</v>
      </c>
      <c r="F624" s="6" t="s">
        <v>534</v>
      </c>
      <c r="G624" s="6" t="s">
        <v>528</v>
      </c>
      <c r="H624" s="6" t="s">
        <v>526</v>
      </c>
      <c r="I624" s="6">
        <v>6368.48</v>
      </c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46">
        <v>45987.477094907401</v>
      </c>
      <c r="X624" s="6" t="s">
        <v>4400</v>
      </c>
      <c r="Y624" s="6" t="s">
        <v>518</v>
      </c>
    </row>
    <row r="625" spans="1:25">
      <c r="A625" s="6">
        <v>2026</v>
      </c>
      <c r="B625" s="6" t="s">
        <v>530</v>
      </c>
      <c r="C625" s="6" t="s">
        <v>531</v>
      </c>
      <c r="D625" s="6" t="s">
        <v>3871</v>
      </c>
      <c r="E625" s="6" t="s">
        <v>3872</v>
      </c>
      <c r="F625" s="6" t="s">
        <v>534</v>
      </c>
      <c r="G625" s="6" t="s">
        <v>528</v>
      </c>
      <c r="H625" s="6" t="s">
        <v>526</v>
      </c>
      <c r="I625" s="6">
        <v>9545</v>
      </c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46">
        <v>45987.477094907401</v>
      </c>
      <c r="X625" s="6" t="s">
        <v>4400</v>
      </c>
      <c r="Y625" s="6" t="s">
        <v>518</v>
      </c>
    </row>
    <row r="626" spans="1:25">
      <c r="A626" s="6">
        <v>2026</v>
      </c>
      <c r="B626" s="6" t="s">
        <v>530</v>
      </c>
      <c r="C626" s="6" t="s">
        <v>531</v>
      </c>
      <c r="D626" s="6" t="s">
        <v>703</v>
      </c>
      <c r="E626" s="6" t="s">
        <v>704</v>
      </c>
      <c r="F626" s="6" t="s">
        <v>534</v>
      </c>
      <c r="G626" s="6" t="s">
        <v>528</v>
      </c>
      <c r="H626" s="6" t="s">
        <v>526</v>
      </c>
      <c r="I626" s="6">
        <v>0</v>
      </c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46">
        <v>45987.477094907401</v>
      </c>
      <c r="X626" s="6" t="s">
        <v>4400</v>
      </c>
      <c r="Y626" s="6" t="s">
        <v>518</v>
      </c>
    </row>
    <row r="627" spans="1:25">
      <c r="A627" s="6">
        <v>2026</v>
      </c>
      <c r="B627" s="6" t="s">
        <v>530</v>
      </c>
      <c r="C627" s="6" t="s">
        <v>531</v>
      </c>
      <c r="D627" s="6" t="s">
        <v>763</v>
      </c>
      <c r="E627" s="6" t="s">
        <v>764</v>
      </c>
      <c r="F627" s="6" t="s">
        <v>534</v>
      </c>
      <c r="G627" s="6" t="s">
        <v>528</v>
      </c>
      <c r="H627" s="6" t="s">
        <v>526</v>
      </c>
      <c r="I627" s="6">
        <v>0</v>
      </c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46">
        <v>45987.477094907401</v>
      </c>
      <c r="X627" s="6" t="s">
        <v>4400</v>
      </c>
      <c r="Y627" s="6" t="s">
        <v>518</v>
      </c>
    </row>
    <row r="628" spans="1:25">
      <c r="A628" s="6">
        <v>2026</v>
      </c>
      <c r="B628" s="6" t="s">
        <v>530</v>
      </c>
      <c r="C628" s="6" t="s">
        <v>531</v>
      </c>
      <c r="D628" s="6" t="s">
        <v>873</v>
      </c>
      <c r="E628" s="6" t="s">
        <v>874</v>
      </c>
      <c r="F628" s="6" t="s">
        <v>534</v>
      </c>
      <c r="G628" s="6" t="s">
        <v>528</v>
      </c>
      <c r="H628" s="6" t="s">
        <v>526</v>
      </c>
      <c r="I628" s="6">
        <v>0</v>
      </c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46">
        <v>45987.477094907401</v>
      </c>
      <c r="X628" s="6" t="s">
        <v>4400</v>
      </c>
      <c r="Y628" s="6" t="s">
        <v>518</v>
      </c>
    </row>
    <row r="629" spans="1:25">
      <c r="A629" s="6">
        <v>2026</v>
      </c>
      <c r="B629" s="6" t="s">
        <v>530</v>
      </c>
      <c r="C629" s="6" t="s">
        <v>531</v>
      </c>
      <c r="D629" s="6" t="s">
        <v>3877</v>
      </c>
      <c r="E629" s="6" t="s">
        <v>3878</v>
      </c>
      <c r="F629" s="6" t="s">
        <v>534</v>
      </c>
      <c r="G629" s="6" t="s">
        <v>528</v>
      </c>
      <c r="H629" s="6" t="s">
        <v>526</v>
      </c>
      <c r="I629" s="6">
        <v>0</v>
      </c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46">
        <v>45987.477094907401</v>
      </c>
      <c r="X629" s="6" t="s">
        <v>4400</v>
      </c>
      <c r="Y629" s="6" t="s">
        <v>518</v>
      </c>
    </row>
    <row r="630" spans="1:25">
      <c r="A630" s="6">
        <v>2026</v>
      </c>
      <c r="B630" s="6" t="s">
        <v>530</v>
      </c>
      <c r="C630" s="6" t="s">
        <v>531</v>
      </c>
      <c r="D630" s="6" t="s">
        <v>2449</v>
      </c>
      <c r="E630" s="6" t="s">
        <v>2450</v>
      </c>
      <c r="F630" s="6" t="s">
        <v>534</v>
      </c>
      <c r="G630" s="6" t="s">
        <v>528</v>
      </c>
      <c r="H630" s="6" t="s">
        <v>526</v>
      </c>
      <c r="I630" s="6">
        <v>1481535.96</v>
      </c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46">
        <v>45987.477094907401</v>
      </c>
      <c r="X630" s="6" t="s">
        <v>4400</v>
      </c>
      <c r="Y630" s="6" t="s">
        <v>518</v>
      </c>
    </row>
    <row r="631" spans="1:25">
      <c r="A631" s="6">
        <v>2026</v>
      </c>
      <c r="B631" s="6" t="s">
        <v>530</v>
      </c>
      <c r="C631" s="6" t="s">
        <v>531</v>
      </c>
      <c r="D631" s="6" t="s">
        <v>1641</v>
      </c>
      <c r="E631" s="6" t="s">
        <v>1642</v>
      </c>
      <c r="F631" s="6" t="s">
        <v>534</v>
      </c>
      <c r="G631" s="6" t="s">
        <v>528</v>
      </c>
      <c r="H631" s="6" t="s">
        <v>526</v>
      </c>
      <c r="I631" s="6">
        <v>14120691.09</v>
      </c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46">
        <v>45987.477094907401</v>
      </c>
      <c r="X631" s="6" t="s">
        <v>4400</v>
      </c>
      <c r="Y631" s="6" t="s">
        <v>518</v>
      </c>
    </row>
    <row r="632" spans="1:25">
      <c r="A632" s="6">
        <v>2026</v>
      </c>
      <c r="B632" s="6" t="s">
        <v>530</v>
      </c>
      <c r="C632" s="6" t="s">
        <v>531</v>
      </c>
      <c r="D632" s="6" t="s">
        <v>4065</v>
      </c>
      <c r="E632" s="6" t="s">
        <v>4066</v>
      </c>
      <c r="F632" s="6" t="s">
        <v>534</v>
      </c>
      <c r="G632" s="6" t="s">
        <v>528</v>
      </c>
      <c r="H632" s="6" t="s">
        <v>526</v>
      </c>
      <c r="I632" s="6">
        <v>0</v>
      </c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46">
        <v>45987.477094907401</v>
      </c>
      <c r="X632" s="6" t="s">
        <v>4400</v>
      </c>
      <c r="Y632" s="6" t="s">
        <v>518</v>
      </c>
    </row>
    <row r="633" spans="1:25">
      <c r="A633" s="6">
        <v>2026</v>
      </c>
      <c r="B633" s="6" t="s">
        <v>530</v>
      </c>
      <c r="C633" s="6" t="s">
        <v>531</v>
      </c>
      <c r="D633" s="6" t="s">
        <v>843</v>
      </c>
      <c r="E633" s="6" t="s">
        <v>844</v>
      </c>
      <c r="F633" s="6" t="s">
        <v>534</v>
      </c>
      <c r="G633" s="6" t="s">
        <v>528</v>
      </c>
      <c r="H633" s="6" t="s">
        <v>526</v>
      </c>
      <c r="I633" s="6">
        <v>0</v>
      </c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46">
        <v>45987.477094907401</v>
      </c>
      <c r="X633" s="6" t="s">
        <v>4400</v>
      </c>
      <c r="Y633" s="6" t="s">
        <v>518</v>
      </c>
    </row>
    <row r="634" spans="1:25">
      <c r="A634" s="6">
        <v>2026</v>
      </c>
      <c r="B634" s="6" t="s">
        <v>530</v>
      </c>
      <c r="C634" s="6" t="s">
        <v>531</v>
      </c>
      <c r="D634" s="6" t="s">
        <v>1693</v>
      </c>
      <c r="E634" s="6" t="s">
        <v>1694</v>
      </c>
      <c r="F634" s="6" t="s">
        <v>534</v>
      </c>
      <c r="G634" s="6" t="s">
        <v>528</v>
      </c>
      <c r="H634" s="6" t="s">
        <v>526</v>
      </c>
      <c r="I634" s="6">
        <v>5096452.22</v>
      </c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46">
        <v>45987.477094907401</v>
      </c>
      <c r="X634" s="6" t="s">
        <v>4400</v>
      </c>
      <c r="Y634" s="6" t="s">
        <v>518</v>
      </c>
    </row>
    <row r="635" spans="1:25">
      <c r="A635" s="6">
        <v>2026</v>
      </c>
      <c r="B635" s="6" t="s">
        <v>530</v>
      </c>
      <c r="C635" s="6" t="s">
        <v>531</v>
      </c>
      <c r="D635" s="6" t="s">
        <v>3399</v>
      </c>
      <c r="E635" s="6" t="s">
        <v>3400</v>
      </c>
      <c r="F635" s="6" t="s">
        <v>534</v>
      </c>
      <c r="G635" s="6" t="s">
        <v>528</v>
      </c>
      <c r="H635" s="6" t="s">
        <v>526</v>
      </c>
      <c r="I635" s="6">
        <v>0</v>
      </c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46">
        <v>45987.477094907401</v>
      </c>
      <c r="X635" s="6" t="s">
        <v>4400</v>
      </c>
      <c r="Y635" s="6" t="s">
        <v>518</v>
      </c>
    </row>
    <row r="636" spans="1:25">
      <c r="A636" s="6">
        <v>2026</v>
      </c>
      <c r="B636" s="6" t="s">
        <v>530</v>
      </c>
      <c r="C636" s="6" t="s">
        <v>531</v>
      </c>
      <c r="D636" s="6" t="s">
        <v>1487</v>
      </c>
      <c r="E636" s="6" t="s">
        <v>1488</v>
      </c>
      <c r="F636" s="6" t="s">
        <v>534</v>
      </c>
      <c r="G636" s="6" t="s">
        <v>528</v>
      </c>
      <c r="H636" s="6" t="s">
        <v>526</v>
      </c>
      <c r="I636" s="6">
        <v>230000</v>
      </c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46">
        <v>45987.477094907401</v>
      </c>
      <c r="X636" s="6" t="s">
        <v>4400</v>
      </c>
      <c r="Y636" s="6" t="s">
        <v>518</v>
      </c>
    </row>
    <row r="637" spans="1:25">
      <c r="A637" s="6">
        <v>2026</v>
      </c>
      <c r="B637" s="6" t="s">
        <v>530</v>
      </c>
      <c r="C637" s="6" t="s">
        <v>531</v>
      </c>
      <c r="D637" s="6" t="s">
        <v>2347</v>
      </c>
      <c r="E637" s="6" t="s">
        <v>2348</v>
      </c>
      <c r="F637" s="6" t="s">
        <v>534</v>
      </c>
      <c r="G637" s="6" t="s">
        <v>528</v>
      </c>
      <c r="H637" s="6" t="s">
        <v>526</v>
      </c>
      <c r="I637" s="6">
        <v>0</v>
      </c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46">
        <v>45987.477094907401</v>
      </c>
      <c r="X637" s="6" t="s">
        <v>4400</v>
      </c>
      <c r="Y637" s="6" t="s">
        <v>518</v>
      </c>
    </row>
    <row r="638" spans="1:25">
      <c r="A638" s="6">
        <v>2026</v>
      </c>
      <c r="B638" s="6" t="s">
        <v>530</v>
      </c>
      <c r="C638" s="6" t="s">
        <v>531</v>
      </c>
      <c r="D638" s="6" t="s">
        <v>2461</v>
      </c>
      <c r="E638" s="6" t="s">
        <v>2462</v>
      </c>
      <c r="F638" s="6" t="s">
        <v>534</v>
      </c>
      <c r="G638" s="6" t="s">
        <v>528</v>
      </c>
      <c r="H638" s="6" t="s">
        <v>526</v>
      </c>
      <c r="I638" s="6">
        <v>0</v>
      </c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46">
        <v>45987.477094907401</v>
      </c>
      <c r="X638" s="6" t="s">
        <v>4400</v>
      </c>
      <c r="Y638" s="6" t="s">
        <v>518</v>
      </c>
    </row>
    <row r="639" spans="1:25">
      <c r="A639" s="6">
        <v>2026</v>
      </c>
      <c r="B639" s="6" t="s">
        <v>530</v>
      </c>
      <c r="C639" s="6" t="s">
        <v>531</v>
      </c>
      <c r="D639" s="6" t="s">
        <v>1931</v>
      </c>
      <c r="E639" s="6" t="s">
        <v>1932</v>
      </c>
      <c r="F639" s="6" t="s">
        <v>534</v>
      </c>
      <c r="G639" s="6" t="s">
        <v>528</v>
      </c>
      <c r="H639" s="6" t="s">
        <v>526</v>
      </c>
      <c r="I639" s="6">
        <v>0</v>
      </c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46">
        <v>45987.477094907401</v>
      </c>
      <c r="X639" s="6" t="s">
        <v>4400</v>
      </c>
      <c r="Y639" s="6" t="s">
        <v>518</v>
      </c>
    </row>
    <row r="640" spans="1:25">
      <c r="A640" s="6">
        <v>2026</v>
      </c>
      <c r="B640" s="6" t="s">
        <v>530</v>
      </c>
      <c r="C640" s="6" t="s">
        <v>531</v>
      </c>
      <c r="D640" s="6" t="s">
        <v>2703</v>
      </c>
      <c r="E640" s="6" t="s">
        <v>2704</v>
      </c>
      <c r="F640" s="6" t="s">
        <v>534</v>
      </c>
      <c r="G640" s="6" t="s">
        <v>528</v>
      </c>
      <c r="H640" s="6" t="s">
        <v>526</v>
      </c>
      <c r="I640" s="6">
        <v>0</v>
      </c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46">
        <v>45987.477094907401</v>
      </c>
      <c r="X640" s="6" t="s">
        <v>4400</v>
      </c>
      <c r="Y640" s="6" t="s">
        <v>518</v>
      </c>
    </row>
    <row r="641" spans="1:25">
      <c r="A641" s="6">
        <v>2026</v>
      </c>
      <c r="B641" s="6" t="s">
        <v>530</v>
      </c>
      <c r="C641" s="6" t="s">
        <v>531</v>
      </c>
      <c r="D641" s="6" t="s">
        <v>532</v>
      </c>
      <c r="E641" s="6" t="s">
        <v>533</v>
      </c>
      <c r="F641" s="6" t="s">
        <v>534</v>
      </c>
      <c r="G641" s="6" t="s">
        <v>528</v>
      </c>
      <c r="H641" s="6" t="s">
        <v>526</v>
      </c>
      <c r="I641" s="6">
        <v>0</v>
      </c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46">
        <v>45987.477094907401</v>
      </c>
      <c r="X641" s="6" t="s">
        <v>4400</v>
      </c>
      <c r="Y641" s="6" t="s">
        <v>518</v>
      </c>
    </row>
    <row r="642" spans="1:25">
      <c r="A642" s="6">
        <v>2026</v>
      </c>
      <c r="B642" s="6" t="s">
        <v>530</v>
      </c>
      <c r="C642" s="6" t="s">
        <v>531</v>
      </c>
      <c r="D642" s="6" t="s">
        <v>3269</v>
      </c>
      <c r="E642" s="6" t="s">
        <v>3270</v>
      </c>
      <c r="F642" s="6" t="s">
        <v>534</v>
      </c>
      <c r="G642" s="6" t="s">
        <v>528</v>
      </c>
      <c r="H642" s="6" t="s">
        <v>526</v>
      </c>
      <c r="I642" s="6">
        <v>0</v>
      </c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46">
        <v>45987.477094907401</v>
      </c>
      <c r="X642" s="6" t="s">
        <v>4400</v>
      </c>
      <c r="Y642" s="6" t="s">
        <v>518</v>
      </c>
    </row>
    <row r="643" spans="1:25">
      <c r="A643" s="6">
        <v>2026</v>
      </c>
      <c r="B643" s="6" t="s">
        <v>530</v>
      </c>
      <c r="C643" s="6" t="s">
        <v>531</v>
      </c>
      <c r="D643" s="6" t="s">
        <v>2327</v>
      </c>
      <c r="E643" s="6" t="s">
        <v>2328</v>
      </c>
      <c r="F643" s="6" t="s">
        <v>534</v>
      </c>
      <c r="G643" s="6" t="s">
        <v>528</v>
      </c>
      <c r="H643" s="6" t="s">
        <v>526</v>
      </c>
      <c r="I643" s="6">
        <v>0</v>
      </c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46">
        <v>45987.477094907401</v>
      </c>
      <c r="X643" s="6" t="s">
        <v>4400</v>
      </c>
      <c r="Y643" s="6" t="s">
        <v>518</v>
      </c>
    </row>
    <row r="644" spans="1:25">
      <c r="A644" s="6">
        <v>2026</v>
      </c>
      <c r="B644" s="6" t="s">
        <v>530</v>
      </c>
      <c r="C644" s="6" t="s">
        <v>531</v>
      </c>
      <c r="D644" s="6" t="s">
        <v>3573</v>
      </c>
      <c r="E644" s="6" t="s">
        <v>3574</v>
      </c>
      <c r="F644" s="6" t="s">
        <v>534</v>
      </c>
      <c r="G644" s="6" t="s">
        <v>528</v>
      </c>
      <c r="H644" s="6" t="s">
        <v>526</v>
      </c>
      <c r="I644" s="6">
        <v>0</v>
      </c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46">
        <v>45987.477094907401</v>
      </c>
      <c r="X644" s="6" t="s">
        <v>4400</v>
      </c>
      <c r="Y644" s="6" t="s">
        <v>518</v>
      </c>
    </row>
    <row r="645" spans="1:25">
      <c r="A645" s="6">
        <v>2026</v>
      </c>
      <c r="B645" s="6" t="s">
        <v>530</v>
      </c>
      <c r="C645" s="6" t="s">
        <v>531</v>
      </c>
      <c r="D645" s="6" t="s">
        <v>2645</v>
      </c>
      <c r="E645" s="6" t="s">
        <v>2646</v>
      </c>
      <c r="F645" s="6" t="s">
        <v>534</v>
      </c>
      <c r="G645" s="6" t="s">
        <v>528</v>
      </c>
      <c r="H645" s="6" t="s">
        <v>526</v>
      </c>
      <c r="I645" s="6">
        <v>177800</v>
      </c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46">
        <v>45987.477094907401</v>
      </c>
      <c r="X645" s="6" t="s">
        <v>4400</v>
      </c>
      <c r="Y645" s="6" t="s">
        <v>518</v>
      </c>
    </row>
    <row r="646" spans="1:25">
      <c r="A646" s="6">
        <v>2026</v>
      </c>
      <c r="B646" s="6" t="s">
        <v>530</v>
      </c>
      <c r="C646" s="6" t="s">
        <v>531</v>
      </c>
      <c r="D646" s="6" t="s">
        <v>3419</v>
      </c>
      <c r="E646" s="6" t="s">
        <v>3420</v>
      </c>
      <c r="F646" s="6" t="s">
        <v>534</v>
      </c>
      <c r="G646" s="6" t="s">
        <v>528</v>
      </c>
      <c r="H646" s="6" t="s">
        <v>526</v>
      </c>
      <c r="I646" s="6">
        <v>0</v>
      </c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46">
        <v>45987.477094907401</v>
      </c>
      <c r="X646" s="6" t="s">
        <v>4400</v>
      </c>
      <c r="Y646" s="6" t="s">
        <v>518</v>
      </c>
    </row>
    <row r="647" spans="1:25">
      <c r="A647" s="6">
        <v>2026</v>
      </c>
      <c r="B647" s="6" t="s">
        <v>530</v>
      </c>
      <c r="C647" s="6" t="s">
        <v>531</v>
      </c>
      <c r="D647" s="6" t="s">
        <v>2733</v>
      </c>
      <c r="E647" s="6" t="s">
        <v>2734</v>
      </c>
      <c r="F647" s="6" t="s">
        <v>534</v>
      </c>
      <c r="G647" s="6" t="s">
        <v>528</v>
      </c>
      <c r="H647" s="6" t="s">
        <v>526</v>
      </c>
      <c r="I647" s="6">
        <v>0</v>
      </c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46">
        <v>45987.477094907401</v>
      </c>
      <c r="X647" s="6" t="s">
        <v>4400</v>
      </c>
      <c r="Y647" s="6" t="s">
        <v>518</v>
      </c>
    </row>
    <row r="648" spans="1:25">
      <c r="A648" s="6">
        <v>2026</v>
      </c>
      <c r="B648" s="6" t="s">
        <v>530</v>
      </c>
      <c r="C648" s="6" t="s">
        <v>531</v>
      </c>
      <c r="D648" s="6" t="s">
        <v>2267</v>
      </c>
      <c r="E648" s="6" t="s">
        <v>2268</v>
      </c>
      <c r="F648" s="6" t="s">
        <v>534</v>
      </c>
      <c r="G648" s="6" t="s">
        <v>528</v>
      </c>
      <c r="H648" s="6" t="s">
        <v>526</v>
      </c>
      <c r="I648" s="6">
        <v>313028022.94999999</v>
      </c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46">
        <v>45987.477094907401</v>
      </c>
      <c r="X648" s="6" t="s">
        <v>4400</v>
      </c>
      <c r="Y648" s="6" t="s">
        <v>518</v>
      </c>
    </row>
    <row r="649" spans="1:25">
      <c r="A649" s="6">
        <v>2026</v>
      </c>
      <c r="B649" s="6" t="s">
        <v>530</v>
      </c>
      <c r="C649" s="6" t="s">
        <v>531</v>
      </c>
      <c r="D649" s="6" t="s">
        <v>1815</v>
      </c>
      <c r="E649" s="6" t="s">
        <v>1816</v>
      </c>
      <c r="F649" s="6" t="s">
        <v>534</v>
      </c>
      <c r="G649" s="6" t="s">
        <v>528</v>
      </c>
      <c r="H649" s="6" t="s">
        <v>526</v>
      </c>
      <c r="I649" s="6">
        <v>0</v>
      </c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46">
        <v>45987.477094907401</v>
      </c>
      <c r="X649" s="6" t="s">
        <v>4400</v>
      </c>
      <c r="Y649" s="6" t="s">
        <v>518</v>
      </c>
    </row>
    <row r="650" spans="1:25">
      <c r="A650" s="6">
        <v>2026</v>
      </c>
      <c r="B650" s="6" t="s">
        <v>530</v>
      </c>
      <c r="C650" s="6" t="s">
        <v>531</v>
      </c>
      <c r="D650" s="6" t="s">
        <v>3347</v>
      </c>
      <c r="E650" s="6" t="s">
        <v>3348</v>
      </c>
      <c r="F650" s="6" t="s">
        <v>534</v>
      </c>
      <c r="G650" s="6" t="s">
        <v>528</v>
      </c>
      <c r="H650" s="6" t="s">
        <v>526</v>
      </c>
      <c r="I650" s="6">
        <v>0</v>
      </c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46">
        <v>45987.477094907401</v>
      </c>
      <c r="X650" s="6" t="s">
        <v>4400</v>
      </c>
      <c r="Y650" s="6" t="s">
        <v>518</v>
      </c>
    </row>
    <row r="651" spans="1:25">
      <c r="A651" s="6">
        <v>2026</v>
      </c>
      <c r="B651" s="6" t="s">
        <v>530</v>
      </c>
      <c r="C651" s="6" t="s">
        <v>531</v>
      </c>
      <c r="D651" s="6" t="s">
        <v>3713</v>
      </c>
      <c r="E651" s="6" t="s">
        <v>3714</v>
      </c>
      <c r="F651" s="6" t="s">
        <v>534</v>
      </c>
      <c r="G651" s="6" t="s">
        <v>528</v>
      </c>
      <c r="H651" s="6" t="s">
        <v>526</v>
      </c>
      <c r="I651" s="6">
        <v>819477.52</v>
      </c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46">
        <v>45987.477094907401</v>
      </c>
      <c r="X651" s="6" t="s">
        <v>4400</v>
      </c>
      <c r="Y651" s="6" t="s">
        <v>518</v>
      </c>
    </row>
    <row r="652" spans="1:25">
      <c r="A652" s="6">
        <v>2026</v>
      </c>
      <c r="B652" s="6" t="s">
        <v>530</v>
      </c>
      <c r="C652" s="6" t="s">
        <v>531</v>
      </c>
      <c r="D652" s="6" t="s">
        <v>1061</v>
      </c>
      <c r="E652" s="6" t="s">
        <v>1062</v>
      </c>
      <c r="F652" s="6" t="s">
        <v>534</v>
      </c>
      <c r="G652" s="6" t="s">
        <v>528</v>
      </c>
      <c r="H652" s="6" t="s">
        <v>526</v>
      </c>
      <c r="I652" s="6">
        <v>0</v>
      </c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46">
        <v>45987.477094907401</v>
      </c>
      <c r="X652" s="6" t="s">
        <v>4400</v>
      </c>
      <c r="Y652" s="6" t="s">
        <v>518</v>
      </c>
    </row>
    <row r="653" spans="1:25">
      <c r="A653" s="6">
        <v>2026</v>
      </c>
      <c r="B653" s="6" t="s">
        <v>530</v>
      </c>
      <c r="C653" s="6" t="s">
        <v>531</v>
      </c>
      <c r="D653" s="6" t="s">
        <v>2545</v>
      </c>
      <c r="E653" s="6" t="s">
        <v>2546</v>
      </c>
      <c r="F653" s="6" t="s">
        <v>534</v>
      </c>
      <c r="G653" s="6" t="s">
        <v>528</v>
      </c>
      <c r="H653" s="6" t="s">
        <v>526</v>
      </c>
      <c r="I653" s="6">
        <v>445701</v>
      </c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46">
        <v>45987.477094907401</v>
      </c>
      <c r="X653" s="6" t="s">
        <v>4400</v>
      </c>
      <c r="Y653" s="6" t="s">
        <v>518</v>
      </c>
    </row>
    <row r="654" spans="1:25">
      <c r="A654" s="6">
        <v>2026</v>
      </c>
      <c r="B654" s="6" t="s">
        <v>530</v>
      </c>
      <c r="C654" s="6" t="s">
        <v>531</v>
      </c>
      <c r="D654" s="6" t="s">
        <v>3119</v>
      </c>
      <c r="E654" s="6" t="s">
        <v>3120</v>
      </c>
      <c r="F654" s="6" t="s">
        <v>534</v>
      </c>
      <c r="G654" s="6" t="s">
        <v>528</v>
      </c>
      <c r="H654" s="6" t="s">
        <v>526</v>
      </c>
      <c r="I654" s="6">
        <v>886763.28</v>
      </c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46">
        <v>45987.477094907401</v>
      </c>
      <c r="X654" s="6" t="s">
        <v>4400</v>
      </c>
      <c r="Y654" s="6" t="s">
        <v>518</v>
      </c>
    </row>
    <row r="655" spans="1:25">
      <c r="A655" s="6">
        <v>2026</v>
      </c>
      <c r="B655" s="6" t="s">
        <v>530</v>
      </c>
      <c r="C655" s="6" t="s">
        <v>531</v>
      </c>
      <c r="D655" s="6" t="s">
        <v>1917</v>
      </c>
      <c r="E655" s="6" t="s">
        <v>1918</v>
      </c>
      <c r="F655" s="6" t="s">
        <v>534</v>
      </c>
      <c r="G655" s="6" t="s">
        <v>528</v>
      </c>
      <c r="H655" s="6" t="s">
        <v>526</v>
      </c>
      <c r="I655" s="6">
        <v>0</v>
      </c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46">
        <v>45987.477094907401</v>
      </c>
      <c r="X655" s="6" t="s">
        <v>4400</v>
      </c>
      <c r="Y655" s="6" t="s">
        <v>518</v>
      </c>
    </row>
    <row r="656" spans="1:25">
      <c r="A656" s="6">
        <v>2026</v>
      </c>
      <c r="B656" s="6" t="s">
        <v>530</v>
      </c>
      <c r="C656" s="6" t="s">
        <v>531</v>
      </c>
      <c r="D656" s="6" t="s">
        <v>1785</v>
      </c>
      <c r="E656" s="6" t="s">
        <v>1786</v>
      </c>
      <c r="F656" s="6" t="s">
        <v>534</v>
      </c>
      <c r="G656" s="6" t="s">
        <v>528</v>
      </c>
      <c r="H656" s="6" t="s">
        <v>526</v>
      </c>
      <c r="I656" s="6">
        <v>0</v>
      </c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46">
        <v>45987.477094907401</v>
      </c>
      <c r="X656" s="6" t="s">
        <v>4400</v>
      </c>
      <c r="Y656" s="6" t="s">
        <v>518</v>
      </c>
    </row>
    <row r="657" spans="1:25">
      <c r="A657" s="6">
        <v>2026</v>
      </c>
      <c r="B657" s="6" t="s">
        <v>530</v>
      </c>
      <c r="C657" s="6" t="s">
        <v>531</v>
      </c>
      <c r="D657" s="6" t="s">
        <v>697</v>
      </c>
      <c r="E657" s="6" t="s">
        <v>698</v>
      </c>
      <c r="F657" s="6" t="s">
        <v>534</v>
      </c>
      <c r="G657" s="6" t="s">
        <v>528</v>
      </c>
      <c r="H657" s="6" t="s">
        <v>526</v>
      </c>
      <c r="I657" s="6">
        <v>45000</v>
      </c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46">
        <v>45987.477094907401</v>
      </c>
      <c r="X657" s="6" t="s">
        <v>4400</v>
      </c>
      <c r="Y657" s="6" t="s">
        <v>518</v>
      </c>
    </row>
    <row r="658" spans="1:25">
      <c r="A658" s="6">
        <v>2026</v>
      </c>
      <c r="B658" s="6" t="s">
        <v>530</v>
      </c>
      <c r="C658" s="6" t="s">
        <v>531</v>
      </c>
      <c r="D658" s="6" t="s">
        <v>3779</v>
      </c>
      <c r="E658" s="6" t="s">
        <v>3780</v>
      </c>
      <c r="F658" s="6" t="s">
        <v>534</v>
      </c>
      <c r="G658" s="6" t="s">
        <v>528</v>
      </c>
      <c r="H658" s="6" t="s">
        <v>526</v>
      </c>
      <c r="I658" s="6">
        <v>0</v>
      </c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46">
        <v>45987.477094907401</v>
      </c>
      <c r="X658" s="6" t="s">
        <v>4400</v>
      </c>
      <c r="Y658" s="6" t="s">
        <v>518</v>
      </c>
    </row>
    <row r="659" spans="1:25">
      <c r="A659" s="6">
        <v>2026</v>
      </c>
      <c r="B659" s="6" t="s">
        <v>530</v>
      </c>
      <c r="C659" s="6" t="s">
        <v>531</v>
      </c>
      <c r="D659" s="6" t="s">
        <v>1481</v>
      </c>
      <c r="E659" s="6" t="s">
        <v>1482</v>
      </c>
      <c r="F659" s="6" t="s">
        <v>534</v>
      </c>
      <c r="G659" s="6" t="s">
        <v>528</v>
      </c>
      <c r="H659" s="6" t="s">
        <v>526</v>
      </c>
      <c r="I659" s="6">
        <v>0</v>
      </c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46">
        <v>45987.477094907401</v>
      </c>
      <c r="X659" s="6" t="s">
        <v>4400</v>
      </c>
      <c r="Y659" s="6" t="s">
        <v>518</v>
      </c>
    </row>
    <row r="660" spans="1:25">
      <c r="A660" s="6">
        <v>2026</v>
      </c>
      <c r="B660" s="6" t="s">
        <v>530</v>
      </c>
      <c r="C660" s="6" t="s">
        <v>531</v>
      </c>
      <c r="D660" s="6" t="s">
        <v>729</v>
      </c>
      <c r="E660" s="6" t="s">
        <v>730</v>
      </c>
      <c r="F660" s="6" t="s">
        <v>534</v>
      </c>
      <c r="G660" s="6" t="s">
        <v>528</v>
      </c>
      <c r="H660" s="6" t="s">
        <v>526</v>
      </c>
      <c r="I660" s="6">
        <v>0</v>
      </c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46">
        <v>45987.477094907401</v>
      </c>
      <c r="X660" s="6" t="s">
        <v>4400</v>
      </c>
      <c r="Y660" s="6" t="s">
        <v>518</v>
      </c>
    </row>
    <row r="661" spans="1:25">
      <c r="A661" s="6">
        <v>2026</v>
      </c>
      <c r="B661" s="6" t="s">
        <v>530</v>
      </c>
      <c r="C661" s="6" t="s">
        <v>531</v>
      </c>
      <c r="D661" s="6" t="s">
        <v>3515</v>
      </c>
      <c r="E661" s="6" t="s">
        <v>3516</v>
      </c>
      <c r="F661" s="6" t="s">
        <v>534</v>
      </c>
      <c r="G661" s="6" t="s">
        <v>528</v>
      </c>
      <c r="H661" s="6" t="s">
        <v>526</v>
      </c>
      <c r="I661" s="6">
        <v>0</v>
      </c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46">
        <v>45987.477094907401</v>
      </c>
      <c r="X661" s="6" t="s">
        <v>4400</v>
      </c>
      <c r="Y661" s="6" t="s">
        <v>518</v>
      </c>
    </row>
    <row r="662" spans="1:25">
      <c r="A662" s="6">
        <v>2026</v>
      </c>
      <c r="B662" s="6" t="s">
        <v>530</v>
      </c>
      <c r="C662" s="6" t="s">
        <v>531</v>
      </c>
      <c r="D662" s="6" t="s">
        <v>2601</v>
      </c>
      <c r="E662" s="6" t="s">
        <v>2602</v>
      </c>
      <c r="F662" s="6" t="s">
        <v>534</v>
      </c>
      <c r="G662" s="6" t="s">
        <v>528</v>
      </c>
      <c r="H662" s="6" t="s">
        <v>526</v>
      </c>
      <c r="I662" s="6">
        <v>0</v>
      </c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46">
        <v>45987.477094907401</v>
      </c>
      <c r="X662" s="6" t="s">
        <v>4400</v>
      </c>
      <c r="Y662" s="6" t="s">
        <v>518</v>
      </c>
    </row>
    <row r="663" spans="1:25">
      <c r="A663" s="6">
        <v>2026</v>
      </c>
      <c r="B663" s="6" t="s">
        <v>530</v>
      </c>
      <c r="C663" s="6" t="s">
        <v>531</v>
      </c>
      <c r="D663" s="6" t="s">
        <v>3325</v>
      </c>
      <c r="E663" s="6" t="s">
        <v>3326</v>
      </c>
      <c r="F663" s="6" t="s">
        <v>534</v>
      </c>
      <c r="G663" s="6" t="s">
        <v>528</v>
      </c>
      <c r="H663" s="6" t="s">
        <v>526</v>
      </c>
      <c r="I663" s="6">
        <v>0</v>
      </c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46">
        <v>45987.477094907401</v>
      </c>
      <c r="X663" s="6" t="s">
        <v>4400</v>
      </c>
      <c r="Y663" s="6" t="s">
        <v>518</v>
      </c>
    </row>
    <row r="664" spans="1:25">
      <c r="A664" s="6">
        <v>2026</v>
      </c>
      <c r="B664" s="6" t="s">
        <v>530</v>
      </c>
      <c r="C664" s="6" t="s">
        <v>531</v>
      </c>
      <c r="D664" s="6" t="s">
        <v>2675</v>
      </c>
      <c r="E664" s="6" t="s">
        <v>2676</v>
      </c>
      <c r="F664" s="6" t="s">
        <v>534</v>
      </c>
      <c r="G664" s="6" t="s">
        <v>528</v>
      </c>
      <c r="H664" s="6" t="s">
        <v>526</v>
      </c>
      <c r="I664" s="6">
        <v>0</v>
      </c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46">
        <v>45987.477094907401</v>
      </c>
      <c r="X664" s="6" t="s">
        <v>4400</v>
      </c>
      <c r="Y664" s="6" t="s">
        <v>518</v>
      </c>
    </row>
    <row r="665" spans="1:25">
      <c r="A665" s="6">
        <v>2026</v>
      </c>
      <c r="B665" s="6" t="s">
        <v>530</v>
      </c>
      <c r="C665" s="6" t="s">
        <v>531</v>
      </c>
      <c r="D665" s="6" t="s">
        <v>3341</v>
      </c>
      <c r="E665" s="6" t="s">
        <v>3342</v>
      </c>
      <c r="F665" s="6" t="s">
        <v>534</v>
      </c>
      <c r="G665" s="6" t="s">
        <v>528</v>
      </c>
      <c r="H665" s="6" t="s">
        <v>526</v>
      </c>
      <c r="I665" s="6">
        <v>0</v>
      </c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46">
        <v>45987.477094907401</v>
      </c>
      <c r="X665" s="6" t="s">
        <v>4400</v>
      </c>
      <c r="Y665" s="6" t="s">
        <v>518</v>
      </c>
    </row>
    <row r="666" spans="1:25">
      <c r="A666" s="6">
        <v>2026</v>
      </c>
      <c r="B666" s="6" t="s">
        <v>530</v>
      </c>
      <c r="C666" s="6" t="s">
        <v>531</v>
      </c>
      <c r="D666" s="6" t="s">
        <v>4269</v>
      </c>
      <c r="E666" s="6" t="s">
        <v>4270</v>
      </c>
      <c r="F666" s="6" t="s">
        <v>534</v>
      </c>
      <c r="G666" s="6" t="s">
        <v>528</v>
      </c>
      <c r="H666" s="6" t="s">
        <v>526</v>
      </c>
      <c r="I666" s="6">
        <v>0</v>
      </c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46">
        <v>45987.477094907401</v>
      </c>
      <c r="X666" s="6" t="s">
        <v>4400</v>
      </c>
      <c r="Y666" s="6" t="s">
        <v>518</v>
      </c>
    </row>
    <row r="667" spans="1:25">
      <c r="A667" s="6">
        <v>2026</v>
      </c>
      <c r="B667" s="6" t="s">
        <v>530</v>
      </c>
      <c r="C667" s="6" t="s">
        <v>531</v>
      </c>
      <c r="D667" s="6" t="s">
        <v>2573</v>
      </c>
      <c r="E667" s="6" t="s">
        <v>2574</v>
      </c>
      <c r="F667" s="6" t="s">
        <v>534</v>
      </c>
      <c r="G667" s="6" t="s">
        <v>528</v>
      </c>
      <c r="H667" s="6" t="s">
        <v>526</v>
      </c>
      <c r="I667" s="6">
        <v>0</v>
      </c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46">
        <v>45987.477094907401</v>
      </c>
      <c r="X667" s="6" t="s">
        <v>4400</v>
      </c>
      <c r="Y667" s="6" t="s">
        <v>518</v>
      </c>
    </row>
    <row r="668" spans="1:25">
      <c r="A668" s="6">
        <v>2026</v>
      </c>
      <c r="B668" s="6" t="s">
        <v>530</v>
      </c>
      <c r="C668" s="6" t="s">
        <v>531</v>
      </c>
      <c r="D668" s="6" t="s">
        <v>4149</v>
      </c>
      <c r="E668" s="6" t="s">
        <v>4150</v>
      </c>
      <c r="F668" s="6" t="s">
        <v>534</v>
      </c>
      <c r="G668" s="6" t="s">
        <v>528</v>
      </c>
      <c r="H668" s="6" t="s">
        <v>526</v>
      </c>
      <c r="I668" s="6">
        <v>0</v>
      </c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46">
        <v>45987.477094907401</v>
      </c>
      <c r="X668" s="6" t="s">
        <v>4400</v>
      </c>
      <c r="Y668" s="6" t="s">
        <v>518</v>
      </c>
    </row>
    <row r="669" spans="1:25">
      <c r="A669" s="6">
        <v>2026</v>
      </c>
      <c r="B669" s="6" t="s">
        <v>530</v>
      </c>
      <c r="C669" s="6" t="s">
        <v>531</v>
      </c>
      <c r="D669" s="6" t="s">
        <v>1881</v>
      </c>
      <c r="E669" s="6" t="s">
        <v>1882</v>
      </c>
      <c r="F669" s="6" t="s">
        <v>534</v>
      </c>
      <c r="G669" s="6" t="s">
        <v>528</v>
      </c>
      <c r="H669" s="6" t="s">
        <v>526</v>
      </c>
      <c r="I669" s="6">
        <v>0</v>
      </c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46">
        <v>45987.477094907401</v>
      </c>
      <c r="X669" s="6" t="s">
        <v>4400</v>
      </c>
      <c r="Y669" s="6" t="s">
        <v>518</v>
      </c>
    </row>
    <row r="670" spans="1:25">
      <c r="A670" s="6">
        <v>2026</v>
      </c>
      <c r="B670" s="6" t="s">
        <v>530</v>
      </c>
      <c r="C670" s="6" t="s">
        <v>531</v>
      </c>
      <c r="D670" s="6" t="s">
        <v>3283</v>
      </c>
      <c r="E670" s="6" t="s">
        <v>3284</v>
      </c>
      <c r="F670" s="6" t="s">
        <v>534</v>
      </c>
      <c r="G670" s="6" t="s">
        <v>528</v>
      </c>
      <c r="H670" s="6" t="s">
        <v>526</v>
      </c>
      <c r="I670" s="6">
        <v>0</v>
      </c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46">
        <v>45987.477094907401</v>
      </c>
      <c r="X670" s="6" t="s">
        <v>4400</v>
      </c>
      <c r="Y670" s="6" t="s">
        <v>518</v>
      </c>
    </row>
    <row r="671" spans="1:25">
      <c r="A671" s="6">
        <v>2026</v>
      </c>
      <c r="B671" s="6" t="s">
        <v>530</v>
      </c>
      <c r="C671" s="6" t="s">
        <v>531</v>
      </c>
      <c r="D671" s="6" t="s">
        <v>3505</v>
      </c>
      <c r="E671" s="6" t="s">
        <v>3506</v>
      </c>
      <c r="F671" s="6" t="s">
        <v>534</v>
      </c>
      <c r="G671" s="6" t="s">
        <v>528</v>
      </c>
      <c r="H671" s="6" t="s">
        <v>526</v>
      </c>
      <c r="I671" s="6">
        <v>0</v>
      </c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46">
        <v>45987.477094907401</v>
      </c>
      <c r="X671" s="6" t="s">
        <v>4400</v>
      </c>
      <c r="Y671" s="6" t="s">
        <v>518</v>
      </c>
    </row>
    <row r="672" spans="1:25">
      <c r="A672" s="6">
        <v>2026</v>
      </c>
      <c r="B672" s="6" t="s">
        <v>530</v>
      </c>
      <c r="C672" s="6" t="s">
        <v>531</v>
      </c>
      <c r="D672" s="6" t="s">
        <v>3965</v>
      </c>
      <c r="E672" s="6" t="s">
        <v>3966</v>
      </c>
      <c r="F672" s="6" t="s">
        <v>534</v>
      </c>
      <c r="G672" s="6" t="s">
        <v>528</v>
      </c>
      <c r="H672" s="6" t="s">
        <v>526</v>
      </c>
      <c r="I672" s="6">
        <v>14000451.5</v>
      </c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46">
        <v>45987.477094907401</v>
      </c>
      <c r="X672" s="6" t="s">
        <v>4400</v>
      </c>
      <c r="Y672" s="6" t="s">
        <v>518</v>
      </c>
    </row>
    <row r="673" spans="1:25">
      <c r="A673" s="6">
        <v>2026</v>
      </c>
      <c r="B673" s="6" t="s">
        <v>530</v>
      </c>
      <c r="C673" s="6" t="s">
        <v>531</v>
      </c>
      <c r="D673" s="6" t="s">
        <v>2419</v>
      </c>
      <c r="E673" s="6" t="s">
        <v>2420</v>
      </c>
      <c r="F673" s="6" t="s">
        <v>534</v>
      </c>
      <c r="G673" s="6" t="s">
        <v>528</v>
      </c>
      <c r="H673" s="6" t="s">
        <v>526</v>
      </c>
      <c r="I673" s="6">
        <v>1300000</v>
      </c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46">
        <v>45987.477094907401</v>
      </c>
      <c r="X673" s="6" t="s">
        <v>4400</v>
      </c>
      <c r="Y673" s="6" t="s">
        <v>518</v>
      </c>
    </row>
    <row r="674" spans="1:25">
      <c r="A674" s="6">
        <v>2026</v>
      </c>
      <c r="B674" s="6" t="s">
        <v>530</v>
      </c>
      <c r="C674" s="6" t="s">
        <v>531</v>
      </c>
      <c r="D674" s="6" t="s">
        <v>3221</v>
      </c>
      <c r="E674" s="6" t="s">
        <v>3222</v>
      </c>
      <c r="F674" s="6" t="s">
        <v>534</v>
      </c>
      <c r="G674" s="6" t="s">
        <v>528</v>
      </c>
      <c r="H674" s="6" t="s">
        <v>526</v>
      </c>
      <c r="I674" s="6">
        <v>2900000</v>
      </c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46">
        <v>45987.477094907401</v>
      </c>
      <c r="X674" s="6" t="s">
        <v>4400</v>
      </c>
      <c r="Y674" s="6" t="s">
        <v>518</v>
      </c>
    </row>
    <row r="675" spans="1:25">
      <c r="A675" s="6">
        <v>2026</v>
      </c>
      <c r="B675" s="6" t="s">
        <v>530</v>
      </c>
      <c r="C675" s="6" t="s">
        <v>531</v>
      </c>
      <c r="D675" s="6" t="s">
        <v>3401</v>
      </c>
      <c r="E675" s="6" t="s">
        <v>3402</v>
      </c>
      <c r="F675" s="6" t="s">
        <v>534</v>
      </c>
      <c r="G675" s="6" t="s">
        <v>528</v>
      </c>
      <c r="H675" s="6" t="s">
        <v>526</v>
      </c>
      <c r="I675" s="6">
        <v>400000</v>
      </c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46">
        <v>45987.477094907401</v>
      </c>
      <c r="X675" s="6" t="s">
        <v>4400</v>
      </c>
      <c r="Y675" s="6" t="s">
        <v>518</v>
      </c>
    </row>
    <row r="676" spans="1:25">
      <c r="A676" s="6">
        <v>2026</v>
      </c>
      <c r="B676" s="6" t="s">
        <v>530</v>
      </c>
      <c r="C676" s="6" t="s">
        <v>531</v>
      </c>
      <c r="D676" s="6" t="s">
        <v>543</v>
      </c>
      <c r="E676" s="6" t="s">
        <v>544</v>
      </c>
      <c r="F676" s="6" t="s">
        <v>534</v>
      </c>
      <c r="G676" s="6" t="s">
        <v>528</v>
      </c>
      <c r="H676" s="6" t="s">
        <v>526</v>
      </c>
      <c r="I676" s="6">
        <v>384344.24</v>
      </c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46">
        <v>45987.477094907401</v>
      </c>
      <c r="X676" s="6" t="s">
        <v>4400</v>
      </c>
      <c r="Y676" s="6" t="s">
        <v>518</v>
      </c>
    </row>
    <row r="677" spans="1:25">
      <c r="A677" s="6">
        <v>2026</v>
      </c>
      <c r="B677" s="6" t="s">
        <v>530</v>
      </c>
      <c r="C677" s="6" t="s">
        <v>531</v>
      </c>
      <c r="D677" s="6" t="s">
        <v>1713</v>
      </c>
      <c r="E677" s="6" t="s">
        <v>1714</v>
      </c>
      <c r="F677" s="6" t="s">
        <v>534</v>
      </c>
      <c r="G677" s="6" t="s">
        <v>528</v>
      </c>
      <c r="H677" s="6" t="s">
        <v>526</v>
      </c>
      <c r="I677" s="6">
        <v>0</v>
      </c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46">
        <v>45987.477094907401</v>
      </c>
      <c r="X677" s="6" t="s">
        <v>4400</v>
      </c>
      <c r="Y677" s="6" t="s">
        <v>518</v>
      </c>
    </row>
    <row r="678" spans="1:25">
      <c r="A678" s="6">
        <v>2026</v>
      </c>
      <c r="B678" s="6" t="s">
        <v>530</v>
      </c>
      <c r="C678" s="6" t="s">
        <v>531</v>
      </c>
      <c r="D678" s="6" t="s">
        <v>3213</v>
      </c>
      <c r="E678" s="6" t="s">
        <v>3214</v>
      </c>
      <c r="F678" s="6" t="s">
        <v>534</v>
      </c>
      <c r="G678" s="6" t="s">
        <v>528</v>
      </c>
      <c r="H678" s="6" t="s">
        <v>526</v>
      </c>
      <c r="I678" s="6">
        <v>0</v>
      </c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46">
        <v>45987.477094907401</v>
      </c>
      <c r="X678" s="6" t="s">
        <v>4400</v>
      </c>
      <c r="Y678" s="6" t="s">
        <v>518</v>
      </c>
    </row>
    <row r="679" spans="1:25">
      <c r="A679" s="6">
        <v>2026</v>
      </c>
      <c r="B679" s="6" t="s">
        <v>530</v>
      </c>
      <c r="C679" s="6" t="s">
        <v>531</v>
      </c>
      <c r="D679" s="6" t="s">
        <v>4139</v>
      </c>
      <c r="E679" s="6" t="s">
        <v>4140</v>
      </c>
      <c r="F679" s="6" t="s">
        <v>534</v>
      </c>
      <c r="G679" s="6" t="s">
        <v>528</v>
      </c>
      <c r="H679" s="6" t="s">
        <v>526</v>
      </c>
      <c r="I679" s="6">
        <v>0</v>
      </c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46">
        <v>45987.477094907401</v>
      </c>
      <c r="X679" s="6" t="s">
        <v>4400</v>
      </c>
      <c r="Y679" s="6" t="s">
        <v>518</v>
      </c>
    </row>
    <row r="680" spans="1:25">
      <c r="A680" s="6">
        <v>2026</v>
      </c>
      <c r="B680" s="6" t="s">
        <v>530</v>
      </c>
      <c r="C680" s="6" t="s">
        <v>531</v>
      </c>
      <c r="D680" s="6" t="s">
        <v>2339</v>
      </c>
      <c r="E680" s="6" t="s">
        <v>2340</v>
      </c>
      <c r="F680" s="6" t="s">
        <v>534</v>
      </c>
      <c r="G680" s="6" t="s">
        <v>528</v>
      </c>
      <c r="H680" s="6" t="s">
        <v>526</v>
      </c>
      <c r="I680" s="6">
        <v>0</v>
      </c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46">
        <v>45987.477094907401</v>
      </c>
      <c r="X680" s="6" t="s">
        <v>4400</v>
      </c>
      <c r="Y680" s="6" t="s">
        <v>518</v>
      </c>
    </row>
    <row r="681" spans="1:25">
      <c r="A681" s="6">
        <v>2026</v>
      </c>
      <c r="B681" s="6" t="s">
        <v>530</v>
      </c>
      <c r="C681" s="6" t="s">
        <v>531</v>
      </c>
      <c r="D681" s="6" t="s">
        <v>2609</v>
      </c>
      <c r="E681" s="6" t="s">
        <v>2610</v>
      </c>
      <c r="F681" s="6" t="s">
        <v>534</v>
      </c>
      <c r="G681" s="6" t="s">
        <v>528</v>
      </c>
      <c r="H681" s="6" t="s">
        <v>526</v>
      </c>
      <c r="I681" s="6">
        <v>0</v>
      </c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46">
        <v>45987.477094907401</v>
      </c>
      <c r="X681" s="6" t="s">
        <v>4400</v>
      </c>
      <c r="Y681" s="6" t="s">
        <v>518</v>
      </c>
    </row>
    <row r="682" spans="1:25">
      <c r="A682" s="6">
        <v>2026</v>
      </c>
      <c r="B682" s="6" t="s">
        <v>530</v>
      </c>
      <c r="C682" s="6" t="s">
        <v>531</v>
      </c>
      <c r="D682" s="6" t="s">
        <v>921</v>
      </c>
      <c r="E682" s="6" t="s">
        <v>922</v>
      </c>
      <c r="F682" s="6" t="s">
        <v>534</v>
      </c>
      <c r="G682" s="6" t="s">
        <v>528</v>
      </c>
      <c r="H682" s="6" t="s">
        <v>526</v>
      </c>
      <c r="I682" s="6">
        <v>0</v>
      </c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46">
        <v>45987.477094907401</v>
      </c>
      <c r="X682" s="6" t="s">
        <v>4400</v>
      </c>
      <c r="Y682" s="6" t="s">
        <v>518</v>
      </c>
    </row>
    <row r="683" spans="1:25">
      <c r="A683" s="6">
        <v>2026</v>
      </c>
      <c r="B683" s="6" t="s">
        <v>530</v>
      </c>
      <c r="C683" s="6" t="s">
        <v>531</v>
      </c>
      <c r="D683" s="6" t="s">
        <v>879</v>
      </c>
      <c r="E683" s="6" t="s">
        <v>880</v>
      </c>
      <c r="F683" s="6" t="s">
        <v>534</v>
      </c>
      <c r="G683" s="6" t="s">
        <v>528</v>
      </c>
      <c r="H683" s="6" t="s">
        <v>526</v>
      </c>
      <c r="I683" s="6">
        <v>0</v>
      </c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46">
        <v>45987.477094907401</v>
      </c>
      <c r="X683" s="6" t="s">
        <v>4400</v>
      </c>
      <c r="Y683" s="6" t="s">
        <v>518</v>
      </c>
    </row>
    <row r="684" spans="1:25">
      <c r="A684" s="6">
        <v>2026</v>
      </c>
      <c r="B684" s="6" t="s">
        <v>530</v>
      </c>
      <c r="C684" s="6" t="s">
        <v>531</v>
      </c>
      <c r="D684" s="6" t="s">
        <v>881</v>
      </c>
      <c r="E684" s="6" t="s">
        <v>882</v>
      </c>
      <c r="F684" s="6" t="s">
        <v>534</v>
      </c>
      <c r="G684" s="6" t="s">
        <v>528</v>
      </c>
      <c r="H684" s="6" t="s">
        <v>526</v>
      </c>
      <c r="I684" s="6">
        <v>0</v>
      </c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46">
        <v>45987.477094907401</v>
      </c>
      <c r="X684" s="6" t="s">
        <v>4400</v>
      </c>
      <c r="Y684" s="6" t="s">
        <v>518</v>
      </c>
    </row>
    <row r="685" spans="1:25">
      <c r="A685" s="6">
        <v>2026</v>
      </c>
      <c r="B685" s="6" t="s">
        <v>530</v>
      </c>
      <c r="C685" s="6" t="s">
        <v>531</v>
      </c>
      <c r="D685" s="6" t="s">
        <v>2921</v>
      </c>
      <c r="E685" s="6" t="s">
        <v>2922</v>
      </c>
      <c r="F685" s="6" t="s">
        <v>534</v>
      </c>
      <c r="G685" s="6" t="s">
        <v>528</v>
      </c>
      <c r="H685" s="6" t="s">
        <v>526</v>
      </c>
      <c r="I685" s="6">
        <v>0</v>
      </c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46">
        <v>45987.477094907401</v>
      </c>
      <c r="X685" s="6" t="s">
        <v>4400</v>
      </c>
      <c r="Y685" s="6" t="s">
        <v>518</v>
      </c>
    </row>
    <row r="686" spans="1:25">
      <c r="A686" s="6">
        <v>2026</v>
      </c>
      <c r="B686" s="6" t="s">
        <v>530</v>
      </c>
      <c r="C686" s="6" t="s">
        <v>531</v>
      </c>
      <c r="D686" s="6" t="s">
        <v>3869</v>
      </c>
      <c r="E686" s="6" t="s">
        <v>3870</v>
      </c>
      <c r="F686" s="6" t="s">
        <v>534</v>
      </c>
      <c r="G686" s="6" t="s">
        <v>528</v>
      </c>
      <c r="H686" s="6" t="s">
        <v>526</v>
      </c>
      <c r="I686" s="6">
        <v>0</v>
      </c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46">
        <v>45987.477094907401</v>
      </c>
      <c r="X686" s="6" t="s">
        <v>4400</v>
      </c>
      <c r="Y686" s="6" t="s">
        <v>518</v>
      </c>
    </row>
    <row r="687" spans="1:25">
      <c r="A687" s="6">
        <v>2026</v>
      </c>
      <c r="B687" s="6" t="s">
        <v>530</v>
      </c>
      <c r="C687" s="6" t="s">
        <v>531</v>
      </c>
      <c r="D687" s="6" t="s">
        <v>2839</v>
      </c>
      <c r="E687" s="6" t="s">
        <v>2840</v>
      </c>
      <c r="F687" s="6" t="s">
        <v>534</v>
      </c>
      <c r="G687" s="6" t="s">
        <v>528</v>
      </c>
      <c r="H687" s="6" t="s">
        <v>526</v>
      </c>
      <c r="I687" s="6">
        <v>30335.79</v>
      </c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46">
        <v>45987.477094907401</v>
      </c>
      <c r="X687" s="6" t="s">
        <v>4400</v>
      </c>
      <c r="Y687" s="6" t="s">
        <v>518</v>
      </c>
    </row>
    <row r="688" spans="1:25">
      <c r="A688" s="6">
        <v>2026</v>
      </c>
      <c r="B688" s="6" t="s">
        <v>530</v>
      </c>
      <c r="C688" s="6" t="s">
        <v>531</v>
      </c>
      <c r="D688" s="6" t="s">
        <v>1463</v>
      </c>
      <c r="E688" s="6" t="s">
        <v>1464</v>
      </c>
      <c r="F688" s="6" t="s">
        <v>534</v>
      </c>
      <c r="G688" s="6" t="s">
        <v>528</v>
      </c>
      <c r="H688" s="6" t="s">
        <v>526</v>
      </c>
      <c r="I688" s="6">
        <v>0</v>
      </c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46">
        <v>45987.477094907401</v>
      </c>
      <c r="X688" s="6" t="s">
        <v>4400</v>
      </c>
      <c r="Y688" s="6" t="s">
        <v>518</v>
      </c>
    </row>
    <row r="689" spans="1:25">
      <c r="A689" s="6">
        <v>2026</v>
      </c>
      <c r="B689" s="6" t="s">
        <v>530</v>
      </c>
      <c r="C689" s="6" t="s">
        <v>531</v>
      </c>
      <c r="D689" s="6" t="s">
        <v>1573</v>
      </c>
      <c r="E689" s="6" t="s">
        <v>1574</v>
      </c>
      <c r="F689" s="6" t="s">
        <v>534</v>
      </c>
      <c r="G689" s="6" t="s">
        <v>528</v>
      </c>
      <c r="H689" s="6" t="s">
        <v>526</v>
      </c>
      <c r="I689" s="6">
        <v>138483.95000000001</v>
      </c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46">
        <v>45987.477094907401</v>
      </c>
      <c r="X689" s="6" t="s">
        <v>4400</v>
      </c>
      <c r="Y689" s="6" t="s">
        <v>518</v>
      </c>
    </row>
    <row r="690" spans="1:25">
      <c r="A690" s="6">
        <v>2026</v>
      </c>
      <c r="B690" s="6" t="s">
        <v>530</v>
      </c>
      <c r="C690" s="6" t="s">
        <v>531</v>
      </c>
      <c r="D690" s="6" t="s">
        <v>2613</v>
      </c>
      <c r="E690" s="6" t="s">
        <v>2614</v>
      </c>
      <c r="F690" s="6" t="s">
        <v>534</v>
      </c>
      <c r="G690" s="6" t="s">
        <v>528</v>
      </c>
      <c r="H690" s="6" t="s">
        <v>526</v>
      </c>
      <c r="I690" s="6">
        <v>0</v>
      </c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46">
        <v>45987.477094907401</v>
      </c>
      <c r="X690" s="6" t="s">
        <v>4400</v>
      </c>
      <c r="Y690" s="6" t="s">
        <v>518</v>
      </c>
    </row>
    <row r="691" spans="1:25">
      <c r="A691" s="6">
        <v>2026</v>
      </c>
      <c r="B691" s="6" t="s">
        <v>530</v>
      </c>
      <c r="C691" s="6" t="s">
        <v>531</v>
      </c>
      <c r="D691" s="6" t="s">
        <v>1143</v>
      </c>
      <c r="E691" s="6" t="s">
        <v>1144</v>
      </c>
      <c r="F691" s="6" t="s">
        <v>534</v>
      </c>
      <c r="G691" s="6" t="s">
        <v>528</v>
      </c>
      <c r="H691" s="6" t="s">
        <v>526</v>
      </c>
      <c r="I691" s="6">
        <v>0</v>
      </c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46">
        <v>45987.477094907401</v>
      </c>
      <c r="X691" s="6" t="s">
        <v>4400</v>
      </c>
      <c r="Y691" s="6" t="s">
        <v>518</v>
      </c>
    </row>
    <row r="692" spans="1:25">
      <c r="A692" s="6">
        <v>2026</v>
      </c>
      <c r="B692" s="6" t="s">
        <v>530</v>
      </c>
      <c r="C692" s="6" t="s">
        <v>531</v>
      </c>
      <c r="D692" s="6" t="s">
        <v>3239</v>
      </c>
      <c r="E692" s="6" t="s">
        <v>3240</v>
      </c>
      <c r="F692" s="6" t="s">
        <v>534</v>
      </c>
      <c r="G692" s="6" t="s">
        <v>528</v>
      </c>
      <c r="H692" s="6" t="s">
        <v>526</v>
      </c>
      <c r="I692" s="6">
        <v>0</v>
      </c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46">
        <v>45987.477094907401</v>
      </c>
      <c r="X692" s="6" t="s">
        <v>4400</v>
      </c>
      <c r="Y692" s="6" t="s">
        <v>518</v>
      </c>
    </row>
    <row r="693" spans="1:25">
      <c r="A693" s="6">
        <v>2026</v>
      </c>
      <c r="B693" s="6" t="s">
        <v>530</v>
      </c>
      <c r="C693" s="6" t="s">
        <v>531</v>
      </c>
      <c r="D693" s="6" t="s">
        <v>2677</v>
      </c>
      <c r="E693" s="6" t="s">
        <v>2678</v>
      </c>
      <c r="F693" s="6" t="s">
        <v>534</v>
      </c>
      <c r="G693" s="6" t="s">
        <v>528</v>
      </c>
      <c r="H693" s="6" t="s">
        <v>526</v>
      </c>
      <c r="I693" s="6">
        <v>0</v>
      </c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46">
        <v>45987.477094907401</v>
      </c>
      <c r="X693" s="6" t="s">
        <v>4400</v>
      </c>
      <c r="Y693" s="6" t="s">
        <v>518</v>
      </c>
    </row>
    <row r="694" spans="1:25">
      <c r="A694" s="6">
        <v>2026</v>
      </c>
      <c r="B694" s="6" t="s">
        <v>530</v>
      </c>
      <c r="C694" s="6" t="s">
        <v>531</v>
      </c>
      <c r="D694" s="6" t="s">
        <v>3423</v>
      </c>
      <c r="E694" s="6" t="s">
        <v>3424</v>
      </c>
      <c r="F694" s="6" t="s">
        <v>534</v>
      </c>
      <c r="G694" s="6" t="s">
        <v>528</v>
      </c>
      <c r="H694" s="6" t="s">
        <v>526</v>
      </c>
      <c r="I694" s="6">
        <v>11250000</v>
      </c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46">
        <v>45987.477094907401</v>
      </c>
      <c r="X694" s="6" t="s">
        <v>4400</v>
      </c>
      <c r="Y694" s="6" t="s">
        <v>518</v>
      </c>
    </row>
    <row r="695" spans="1:25">
      <c r="A695" s="6">
        <v>2026</v>
      </c>
      <c r="B695" s="6" t="s">
        <v>530</v>
      </c>
      <c r="C695" s="6" t="s">
        <v>531</v>
      </c>
      <c r="D695" s="6" t="s">
        <v>3083</v>
      </c>
      <c r="E695" s="6" t="s">
        <v>3084</v>
      </c>
      <c r="F695" s="6" t="s">
        <v>534</v>
      </c>
      <c r="G695" s="6" t="s">
        <v>528</v>
      </c>
      <c r="H695" s="6" t="s">
        <v>526</v>
      </c>
      <c r="I695" s="6">
        <v>0</v>
      </c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46">
        <v>45987.477094907401</v>
      </c>
      <c r="X695" s="6" t="s">
        <v>4400</v>
      </c>
      <c r="Y695" s="6" t="s">
        <v>518</v>
      </c>
    </row>
    <row r="696" spans="1:25">
      <c r="A696" s="6">
        <v>2026</v>
      </c>
      <c r="B696" s="6" t="s">
        <v>530</v>
      </c>
      <c r="C696" s="6" t="s">
        <v>531</v>
      </c>
      <c r="D696" s="6" t="s">
        <v>3673</v>
      </c>
      <c r="E696" s="6" t="s">
        <v>3674</v>
      </c>
      <c r="F696" s="6" t="s">
        <v>534</v>
      </c>
      <c r="G696" s="6" t="s">
        <v>528</v>
      </c>
      <c r="H696" s="6" t="s">
        <v>526</v>
      </c>
      <c r="I696" s="6">
        <v>0</v>
      </c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46">
        <v>45987.477094907401</v>
      </c>
      <c r="X696" s="6" t="s">
        <v>4400</v>
      </c>
      <c r="Y696" s="6" t="s">
        <v>518</v>
      </c>
    </row>
    <row r="697" spans="1:25">
      <c r="A697" s="6">
        <v>2026</v>
      </c>
      <c r="B697" s="6" t="s">
        <v>530</v>
      </c>
      <c r="C697" s="6" t="s">
        <v>531</v>
      </c>
      <c r="D697" s="6" t="s">
        <v>4203</v>
      </c>
      <c r="E697" s="6" t="s">
        <v>4204</v>
      </c>
      <c r="F697" s="6" t="s">
        <v>534</v>
      </c>
      <c r="G697" s="6" t="s">
        <v>528</v>
      </c>
      <c r="H697" s="6" t="s">
        <v>526</v>
      </c>
      <c r="I697" s="6">
        <v>0</v>
      </c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46">
        <v>45987.477094907401</v>
      </c>
      <c r="X697" s="6" t="s">
        <v>4400</v>
      </c>
      <c r="Y697" s="6" t="s">
        <v>518</v>
      </c>
    </row>
    <row r="698" spans="1:25">
      <c r="A698" s="6">
        <v>2026</v>
      </c>
      <c r="B698" s="6" t="s">
        <v>530</v>
      </c>
      <c r="C698" s="6" t="s">
        <v>531</v>
      </c>
      <c r="D698" s="6" t="s">
        <v>4321</v>
      </c>
      <c r="E698" s="6" t="s">
        <v>4322</v>
      </c>
      <c r="F698" s="6" t="s">
        <v>534</v>
      </c>
      <c r="G698" s="6" t="s">
        <v>528</v>
      </c>
      <c r="H698" s="6" t="s">
        <v>526</v>
      </c>
      <c r="I698" s="6">
        <v>489458.06</v>
      </c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46">
        <v>45987.477094907401</v>
      </c>
      <c r="X698" s="6" t="s">
        <v>4400</v>
      </c>
      <c r="Y698" s="6" t="s">
        <v>518</v>
      </c>
    </row>
    <row r="699" spans="1:25">
      <c r="A699" s="6">
        <v>2026</v>
      </c>
      <c r="B699" s="6" t="s">
        <v>530</v>
      </c>
      <c r="C699" s="6" t="s">
        <v>531</v>
      </c>
      <c r="D699" s="6" t="s">
        <v>3943</v>
      </c>
      <c r="E699" s="6" t="s">
        <v>3944</v>
      </c>
      <c r="F699" s="6" t="s">
        <v>534</v>
      </c>
      <c r="G699" s="6" t="s">
        <v>528</v>
      </c>
      <c r="H699" s="6" t="s">
        <v>526</v>
      </c>
      <c r="I699" s="6">
        <v>0</v>
      </c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46">
        <v>45987.477094907401</v>
      </c>
      <c r="X699" s="6" t="s">
        <v>4400</v>
      </c>
      <c r="Y699" s="6" t="s">
        <v>518</v>
      </c>
    </row>
    <row r="700" spans="1:25">
      <c r="A700" s="6">
        <v>2026</v>
      </c>
      <c r="B700" s="6" t="s">
        <v>530</v>
      </c>
      <c r="C700" s="6" t="s">
        <v>531</v>
      </c>
      <c r="D700" s="6" t="s">
        <v>1705</v>
      </c>
      <c r="E700" s="6" t="s">
        <v>1706</v>
      </c>
      <c r="F700" s="6" t="s">
        <v>534</v>
      </c>
      <c r="G700" s="6" t="s">
        <v>528</v>
      </c>
      <c r="H700" s="6" t="s">
        <v>526</v>
      </c>
      <c r="I700" s="6">
        <v>0</v>
      </c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46">
        <v>45987.477094907401</v>
      </c>
      <c r="X700" s="6" t="s">
        <v>4400</v>
      </c>
      <c r="Y700" s="6" t="s">
        <v>518</v>
      </c>
    </row>
    <row r="701" spans="1:25">
      <c r="A701" s="6">
        <v>2026</v>
      </c>
      <c r="B701" s="6" t="s">
        <v>530</v>
      </c>
      <c r="C701" s="6" t="s">
        <v>531</v>
      </c>
      <c r="D701" s="6" t="s">
        <v>3351</v>
      </c>
      <c r="E701" s="6" t="s">
        <v>3352</v>
      </c>
      <c r="F701" s="6" t="s">
        <v>534</v>
      </c>
      <c r="G701" s="6" t="s">
        <v>528</v>
      </c>
      <c r="H701" s="6" t="s">
        <v>526</v>
      </c>
      <c r="I701" s="6">
        <v>0</v>
      </c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46">
        <v>45987.477094907401</v>
      </c>
      <c r="X701" s="6" t="s">
        <v>4400</v>
      </c>
      <c r="Y701" s="6" t="s">
        <v>518</v>
      </c>
    </row>
    <row r="702" spans="1:25">
      <c r="A702" s="6">
        <v>2026</v>
      </c>
      <c r="B702" s="6" t="s">
        <v>530</v>
      </c>
      <c r="C702" s="6" t="s">
        <v>531</v>
      </c>
      <c r="D702" s="6" t="s">
        <v>3971</v>
      </c>
      <c r="E702" s="6" t="s">
        <v>3972</v>
      </c>
      <c r="F702" s="6" t="s">
        <v>534</v>
      </c>
      <c r="G702" s="6" t="s">
        <v>528</v>
      </c>
      <c r="H702" s="6" t="s">
        <v>526</v>
      </c>
      <c r="I702" s="6">
        <v>0</v>
      </c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46">
        <v>45987.477094907401</v>
      </c>
      <c r="X702" s="6" t="s">
        <v>4400</v>
      </c>
      <c r="Y702" s="6" t="s">
        <v>518</v>
      </c>
    </row>
    <row r="703" spans="1:25">
      <c r="A703" s="6">
        <v>2026</v>
      </c>
      <c r="B703" s="6" t="s">
        <v>530</v>
      </c>
      <c r="C703" s="6" t="s">
        <v>531</v>
      </c>
      <c r="D703" s="6" t="s">
        <v>2415</v>
      </c>
      <c r="E703" s="6" t="s">
        <v>2416</v>
      </c>
      <c r="F703" s="6" t="s">
        <v>534</v>
      </c>
      <c r="G703" s="6" t="s">
        <v>528</v>
      </c>
      <c r="H703" s="6" t="s">
        <v>526</v>
      </c>
      <c r="I703" s="6">
        <v>0</v>
      </c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46">
        <v>45987.477094907401</v>
      </c>
      <c r="X703" s="6" t="s">
        <v>4400</v>
      </c>
      <c r="Y703" s="6" t="s">
        <v>518</v>
      </c>
    </row>
    <row r="704" spans="1:25">
      <c r="A704" s="6">
        <v>2026</v>
      </c>
      <c r="B704" s="6" t="s">
        <v>530</v>
      </c>
      <c r="C704" s="6" t="s">
        <v>531</v>
      </c>
      <c r="D704" s="6" t="s">
        <v>1531</v>
      </c>
      <c r="E704" s="6" t="s">
        <v>1532</v>
      </c>
      <c r="F704" s="6" t="s">
        <v>534</v>
      </c>
      <c r="G704" s="6" t="s">
        <v>528</v>
      </c>
      <c r="H704" s="6" t="s">
        <v>526</v>
      </c>
      <c r="I704" s="6">
        <v>0</v>
      </c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46">
        <v>45987.477094907401</v>
      </c>
      <c r="X704" s="6" t="s">
        <v>4400</v>
      </c>
      <c r="Y704" s="6" t="s">
        <v>518</v>
      </c>
    </row>
    <row r="705" spans="1:25">
      <c r="A705" s="6">
        <v>2026</v>
      </c>
      <c r="B705" s="6" t="s">
        <v>530</v>
      </c>
      <c r="C705" s="6" t="s">
        <v>531</v>
      </c>
      <c r="D705" s="6" t="s">
        <v>4317</v>
      </c>
      <c r="E705" s="6" t="s">
        <v>4318</v>
      </c>
      <c r="F705" s="6" t="s">
        <v>534</v>
      </c>
      <c r="G705" s="6" t="s">
        <v>528</v>
      </c>
      <c r="H705" s="6" t="s">
        <v>526</v>
      </c>
      <c r="I705" s="6">
        <v>0</v>
      </c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46">
        <v>45987.477094907401</v>
      </c>
      <c r="X705" s="6" t="s">
        <v>4400</v>
      </c>
      <c r="Y705" s="6" t="s">
        <v>518</v>
      </c>
    </row>
    <row r="706" spans="1:25">
      <c r="A706" s="6">
        <v>2026</v>
      </c>
      <c r="B706" s="6" t="s">
        <v>530</v>
      </c>
      <c r="C706" s="6" t="s">
        <v>531</v>
      </c>
      <c r="D706" s="6" t="s">
        <v>959</v>
      </c>
      <c r="E706" s="6" t="s">
        <v>960</v>
      </c>
      <c r="F706" s="6" t="s">
        <v>534</v>
      </c>
      <c r="G706" s="6" t="s">
        <v>528</v>
      </c>
      <c r="H706" s="6" t="s">
        <v>526</v>
      </c>
      <c r="I706" s="6">
        <v>27008.07</v>
      </c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46">
        <v>45987.477094907401</v>
      </c>
      <c r="X706" s="6" t="s">
        <v>4400</v>
      </c>
      <c r="Y706" s="6" t="s">
        <v>518</v>
      </c>
    </row>
    <row r="707" spans="1:25">
      <c r="A707" s="6">
        <v>2026</v>
      </c>
      <c r="B707" s="6" t="s">
        <v>530</v>
      </c>
      <c r="C707" s="6" t="s">
        <v>531</v>
      </c>
      <c r="D707" s="6" t="s">
        <v>733</v>
      </c>
      <c r="E707" s="6" t="s">
        <v>734</v>
      </c>
      <c r="F707" s="6" t="s">
        <v>534</v>
      </c>
      <c r="G707" s="6" t="s">
        <v>528</v>
      </c>
      <c r="H707" s="6" t="s">
        <v>526</v>
      </c>
      <c r="I707" s="6">
        <v>0</v>
      </c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46">
        <v>45987.477094907401</v>
      </c>
      <c r="X707" s="6" t="s">
        <v>4400</v>
      </c>
      <c r="Y707" s="6" t="s">
        <v>518</v>
      </c>
    </row>
    <row r="708" spans="1:25">
      <c r="A708" s="6">
        <v>2026</v>
      </c>
      <c r="B708" s="6" t="s">
        <v>530</v>
      </c>
      <c r="C708" s="6" t="s">
        <v>531</v>
      </c>
      <c r="D708" s="6" t="s">
        <v>1067</v>
      </c>
      <c r="E708" s="6" t="s">
        <v>1068</v>
      </c>
      <c r="F708" s="6" t="s">
        <v>534</v>
      </c>
      <c r="G708" s="6" t="s">
        <v>528</v>
      </c>
      <c r="H708" s="6" t="s">
        <v>526</v>
      </c>
      <c r="I708" s="6">
        <v>0</v>
      </c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46">
        <v>45987.477094907401</v>
      </c>
      <c r="X708" s="6" t="s">
        <v>4400</v>
      </c>
      <c r="Y708" s="6" t="s">
        <v>518</v>
      </c>
    </row>
    <row r="709" spans="1:25">
      <c r="A709" s="6">
        <v>2026</v>
      </c>
      <c r="B709" s="6" t="s">
        <v>530</v>
      </c>
      <c r="C709" s="6" t="s">
        <v>531</v>
      </c>
      <c r="D709" s="6" t="s">
        <v>3265</v>
      </c>
      <c r="E709" s="6" t="s">
        <v>3266</v>
      </c>
      <c r="F709" s="6" t="s">
        <v>534</v>
      </c>
      <c r="G709" s="6" t="s">
        <v>528</v>
      </c>
      <c r="H709" s="6" t="s">
        <v>526</v>
      </c>
      <c r="I709" s="6">
        <v>0</v>
      </c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46">
        <v>45987.477094907401</v>
      </c>
      <c r="X709" s="6" t="s">
        <v>4400</v>
      </c>
      <c r="Y709" s="6" t="s">
        <v>518</v>
      </c>
    </row>
    <row r="710" spans="1:25">
      <c r="A710" s="6">
        <v>2026</v>
      </c>
      <c r="B710" s="6" t="s">
        <v>530</v>
      </c>
      <c r="C710" s="6" t="s">
        <v>531</v>
      </c>
      <c r="D710" s="6" t="s">
        <v>1607</v>
      </c>
      <c r="E710" s="6" t="s">
        <v>1608</v>
      </c>
      <c r="F710" s="6" t="s">
        <v>534</v>
      </c>
      <c r="G710" s="6" t="s">
        <v>528</v>
      </c>
      <c r="H710" s="6" t="s">
        <v>526</v>
      </c>
      <c r="I710" s="6">
        <v>9000</v>
      </c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46">
        <v>45987.477094907401</v>
      </c>
      <c r="X710" s="6" t="s">
        <v>4400</v>
      </c>
      <c r="Y710" s="6" t="s">
        <v>518</v>
      </c>
    </row>
    <row r="711" spans="1:25">
      <c r="A711" s="6">
        <v>2026</v>
      </c>
      <c r="B711" s="6" t="s">
        <v>530</v>
      </c>
      <c r="C711" s="6" t="s">
        <v>531</v>
      </c>
      <c r="D711" s="6" t="s">
        <v>2721</v>
      </c>
      <c r="E711" s="6" t="s">
        <v>2722</v>
      </c>
      <c r="F711" s="6" t="s">
        <v>534</v>
      </c>
      <c r="G711" s="6" t="s">
        <v>528</v>
      </c>
      <c r="H711" s="6" t="s">
        <v>526</v>
      </c>
      <c r="I711" s="6">
        <v>0</v>
      </c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46">
        <v>45987.477094907401</v>
      </c>
      <c r="X711" s="6" t="s">
        <v>4400</v>
      </c>
      <c r="Y711" s="6" t="s">
        <v>518</v>
      </c>
    </row>
    <row r="712" spans="1:25">
      <c r="A712" s="6">
        <v>2026</v>
      </c>
      <c r="B712" s="6" t="s">
        <v>530</v>
      </c>
      <c r="C712" s="6" t="s">
        <v>531</v>
      </c>
      <c r="D712" s="6" t="s">
        <v>2543</v>
      </c>
      <c r="E712" s="6" t="s">
        <v>2544</v>
      </c>
      <c r="F712" s="6" t="s">
        <v>534</v>
      </c>
      <c r="G712" s="6" t="s">
        <v>528</v>
      </c>
      <c r="H712" s="6" t="s">
        <v>526</v>
      </c>
      <c r="I712" s="6">
        <v>0</v>
      </c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46">
        <v>45987.477094907401</v>
      </c>
      <c r="X712" s="6" t="s">
        <v>4400</v>
      </c>
      <c r="Y712" s="6" t="s">
        <v>518</v>
      </c>
    </row>
    <row r="713" spans="1:25">
      <c r="A713" s="6">
        <v>2026</v>
      </c>
      <c r="B713" s="6" t="s">
        <v>530</v>
      </c>
      <c r="C713" s="6" t="s">
        <v>531</v>
      </c>
      <c r="D713" s="6" t="s">
        <v>3897</v>
      </c>
      <c r="E713" s="6" t="s">
        <v>3898</v>
      </c>
      <c r="F713" s="6" t="s">
        <v>534</v>
      </c>
      <c r="G713" s="6" t="s">
        <v>528</v>
      </c>
      <c r="H713" s="6" t="s">
        <v>526</v>
      </c>
      <c r="I713" s="6">
        <v>0</v>
      </c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46">
        <v>45987.477094907401</v>
      </c>
      <c r="X713" s="6" t="s">
        <v>4400</v>
      </c>
      <c r="Y713" s="6" t="s">
        <v>518</v>
      </c>
    </row>
    <row r="714" spans="1:25">
      <c r="A714" s="6">
        <v>2026</v>
      </c>
      <c r="B714" s="6" t="s">
        <v>530</v>
      </c>
      <c r="C714" s="6" t="s">
        <v>531</v>
      </c>
      <c r="D714" s="6" t="s">
        <v>4325</v>
      </c>
      <c r="E714" s="6" t="s">
        <v>4326</v>
      </c>
      <c r="F714" s="6" t="s">
        <v>534</v>
      </c>
      <c r="G714" s="6" t="s">
        <v>528</v>
      </c>
      <c r="H714" s="6" t="s">
        <v>526</v>
      </c>
      <c r="I714" s="6">
        <v>0</v>
      </c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46">
        <v>45987.477094907401</v>
      </c>
      <c r="X714" s="6" t="s">
        <v>4400</v>
      </c>
      <c r="Y714" s="6" t="s">
        <v>518</v>
      </c>
    </row>
    <row r="715" spans="1:25">
      <c r="A715" s="6">
        <v>2026</v>
      </c>
      <c r="B715" s="6" t="s">
        <v>530</v>
      </c>
      <c r="C715" s="6" t="s">
        <v>531</v>
      </c>
      <c r="D715" s="6" t="s">
        <v>2343</v>
      </c>
      <c r="E715" s="6" t="s">
        <v>2344</v>
      </c>
      <c r="F715" s="6" t="s">
        <v>534</v>
      </c>
      <c r="G715" s="6" t="s">
        <v>528</v>
      </c>
      <c r="H715" s="6" t="s">
        <v>526</v>
      </c>
      <c r="I715" s="6">
        <v>0</v>
      </c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46">
        <v>45987.477094907401</v>
      </c>
      <c r="X715" s="6" t="s">
        <v>4400</v>
      </c>
      <c r="Y715" s="6" t="s">
        <v>518</v>
      </c>
    </row>
    <row r="716" spans="1:25">
      <c r="A716" s="6">
        <v>2026</v>
      </c>
      <c r="B716" s="6" t="s">
        <v>530</v>
      </c>
      <c r="C716" s="6" t="s">
        <v>531</v>
      </c>
      <c r="D716" s="6" t="s">
        <v>1485</v>
      </c>
      <c r="E716" s="6" t="s">
        <v>1486</v>
      </c>
      <c r="F716" s="6" t="s">
        <v>534</v>
      </c>
      <c r="G716" s="6" t="s">
        <v>528</v>
      </c>
      <c r="H716" s="6" t="s">
        <v>526</v>
      </c>
      <c r="I716" s="6">
        <v>1470515.71</v>
      </c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46">
        <v>45987.477094907401</v>
      </c>
      <c r="X716" s="6" t="s">
        <v>4400</v>
      </c>
      <c r="Y716" s="6" t="s">
        <v>518</v>
      </c>
    </row>
    <row r="717" spans="1:25">
      <c r="A717" s="6">
        <v>2026</v>
      </c>
      <c r="B717" s="6" t="s">
        <v>530</v>
      </c>
      <c r="C717" s="6" t="s">
        <v>531</v>
      </c>
      <c r="D717" s="6" t="s">
        <v>2373</v>
      </c>
      <c r="E717" s="6" t="s">
        <v>2374</v>
      </c>
      <c r="F717" s="6" t="s">
        <v>534</v>
      </c>
      <c r="G717" s="6" t="s">
        <v>528</v>
      </c>
      <c r="H717" s="6" t="s">
        <v>526</v>
      </c>
      <c r="I717" s="6">
        <v>16000</v>
      </c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46">
        <v>45987.477094907401</v>
      </c>
      <c r="X717" s="6" t="s">
        <v>4400</v>
      </c>
      <c r="Y717" s="6" t="s">
        <v>518</v>
      </c>
    </row>
    <row r="718" spans="1:25">
      <c r="A718" s="6">
        <v>2026</v>
      </c>
      <c r="B718" s="6" t="s">
        <v>530</v>
      </c>
      <c r="C718" s="6" t="s">
        <v>531</v>
      </c>
      <c r="D718" s="6" t="s">
        <v>3743</v>
      </c>
      <c r="E718" s="6" t="s">
        <v>3744</v>
      </c>
      <c r="F718" s="6" t="s">
        <v>534</v>
      </c>
      <c r="G718" s="6" t="s">
        <v>528</v>
      </c>
      <c r="H718" s="6" t="s">
        <v>526</v>
      </c>
      <c r="I718" s="6">
        <v>2500</v>
      </c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46">
        <v>45987.477094907401</v>
      </c>
      <c r="X718" s="6" t="s">
        <v>4400</v>
      </c>
      <c r="Y718" s="6" t="s">
        <v>518</v>
      </c>
    </row>
    <row r="719" spans="1:25">
      <c r="A719" s="6">
        <v>2026</v>
      </c>
      <c r="B719" s="6" t="s">
        <v>530</v>
      </c>
      <c r="C719" s="6" t="s">
        <v>531</v>
      </c>
      <c r="D719" s="6" t="s">
        <v>891</v>
      </c>
      <c r="E719" s="6" t="s">
        <v>892</v>
      </c>
      <c r="F719" s="6" t="s">
        <v>534</v>
      </c>
      <c r="G719" s="6" t="s">
        <v>528</v>
      </c>
      <c r="H719" s="6" t="s">
        <v>526</v>
      </c>
      <c r="I719" s="6">
        <v>0</v>
      </c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46">
        <v>45987.477094907401</v>
      </c>
      <c r="X719" s="6" t="s">
        <v>4400</v>
      </c>
      <c r="Y719" s="6" t="s">
        <v>518</v>
      </c>
    </row>
    <row r="720" spans="1:25">
      <c r="A720" s="6">
        <v>2026</v>
      </c>
      <c r="B720" s="6" t="s">
        <v>530</v>
      </c>
      <c r="C720" s="6" t="s">
        <v>531</v>
      </c>
      <c r="D720" s="6" t="s">
        <v>659</v>
      </c>
      <c r="E720" s="6" t="s">
        <v>660</v>
      </c>
      <c r="F720" s="6" t="s">
        <v>534</v>
      </c>
      <c r="G720" s="6" t="s">
        <v>528</v>
      </c>
      <c r="H720" s="6" t="s">
        <v>526</v>
      </c>
      <c r="I720" s="6">
        <v>0</v>
      </c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46">
        <v>45987.477094907401</v>
      </c>
      <c r="X720" s="6" t="s">
        <v>4400</v>
      </c>
      <c r="Y720" s="6" t="s">
        <v>518</v>
      </c>
    </row>
    <row r="721" spans="1:25">
      <c r="A721" s="6">
        <v>2026</v>
      </c>
      <c r="B721" s="6" t="s">
        <v>530</v>
      </c>
      <c r="C721" s="6" t="s">
        <v>531</v>
      </c>
      <c r="D721" s="6" t="s">
        <v>2899</v>
      </c>
      <c r="E721" s="6" t="s">
        <v>2900</v>
      </c>
      <c r="F721" s="6" t="s">
        <v>534</v>
      </c>
      <c r="G721" s="6" t="s">
        <v>528</v>
      </c>
      <c r="H721" s="6" t="s">
        <v>526</v>
      </c>
      <c r="I721" s="6">
        <v>287868.51</v>
      </c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46">
        <v>45987.477094907401</v>
      </c>
      <c r="X721" s="6" t="s">
        <v>4400</v>
      </c>
      <c r="Y721" s="6" t="s">
        <v>518</v>
      </c>
    </row>
    <row r="722" spans="1:25">
      <c r="A722" s="6">
        <v>2026</v>
      </c>
      <c r="B722" s="6" t="s">
        <v>530</v>
      </c>
      <c r="C722" s="6" t="s">
        <v>531</v>
      </c>
      <c r="D722" s="6" t="s">
        <v>2755</v>
      </c>
      <c r="E722" s="6" t="s">
        <v>2756</v>
      </c>
      <c r="F722" s="6" t="s">
        <v>534</v>
      </c>
      <c r="G722" s="6" t="s">
        <v>528</v>
      </c>
      <c r="H722" s="6" t="s">
        <v>526</v>
      </c>
      <c r="I722" s="6">
        <v>0</v>
      </c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46">
        <v>45987.477094907401</v>
      </c>
      <c r="X722" s="6" t="s">
        <v>4400</v>
      </c>
      <c r="Y722" s="6" t="s">
        <v>518</v>
      </c>
    </row>
    <row r="723" spans="1:25">
      <c r="A723" s="6">
        <v>2026</v>
      </c>
      <c r="B723" s="6" t="s">
        <v>530</v>
      </c>
      <c r="C723" s="6" t="s">
        <v>531</v>
      </c>
      <c r="D723" s="6" t="s">
        <v>1615</v>
      </c>
      <c r="E723" s="6" t="s">
        <v>1616</v>
      </c>
      <c r="F723" s="6" t="s">
        <v>534</v>
      </c>
      <c r="G723" s="6" t="s">
        <v>528</v>
      </c>
      <c r="H723" s="6" t="s">
        <v>526</v>
      </c>
      <c r="I723" s="6">
        <v>1076619.57</v>
      </c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46">
        <v>45987.477094907401</v>
      </c>
      <c r="X723" s="6" t="s">
        <v>4400</v>
      </c>
      <c r="Y723" s="6" t="s">
        <v>518</v>
      </c>
    </row>
    <row r="724" spans="1:25">
      <c r="A724" s="6">
        <v>2026</v>
      </c>
      <c r="B724" s="6" t="s">
        <v>530</v>
      </c>
      <c r="C724" s="6" t="s">
        <v>531</v>
      </c>
      <c r="D724" s="6" t="s">
        <v>2917</v>
      </c>
      <c r="E724" s="6" t="s">
        <v>2918</v>
      </c>
      <c r="F724" s="6" t="s">
        <v>534</v>
      </c>
      <c r="G724" s="6" t="s">
        <v>528</v>
      </c>
      <c r="H724" s="6" t="s">
        <v>526</v>
      </c>
      <c r="I724" s="6">
        <v>0</v>
      </c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46">
        <v>45987.477094907401</v>
      </c>
      <c r="X724" s="6" t="s">
        <v>4400</v>
      </c>
      <c r="Y724" s="6" t="s">
        <v>518</v>
      </c>
    </row>
    <row r="725" spans="1:25">
      <c r="A725" s="6">
        <v>2026</v>
      </c>
      <c r="B725" s="6" t="s">
        <v>530</v>
      </c>
      <c r="C725" s="6" t="s">
        <v>531</v>
      </c>
      <c r="D725" s="6" t="s">
        <v>549</v>
      </c>
      <c r="E725" s="6" t="s">
        <v>550</v>
      </c>
      <c r="F725" s="6" t="s">
        <v>534</v>
      </c>
      <c r="G725" s="6" t="s">
        <v>528</v>
      </c>
      <c r="H725" s="6" t="s">
        <v>526</v>
      </c>
      <c r="I725" s="6">
        <v>25238</v>
      </c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46">
        <v>45987.477094907401</v>
      </c>
      <c r="X725" s="6" t="s">
        <v>4400</v>
      </c>
      <c r="Y725" s="6" t="s">
        <v>518</v>
      </c>
    </row>
    <row r="726" spans="1:25">
      <c r="A726" s="6">
        <v>2026</v>
      </c>
      <c r="B726" s="6" t="s">
        <v>530</v>
      </c>
      <c r="C726" s="6" t="s">
        <v>531</v>
      </c>
      <c r="D726" s="6" t="s">
        <v>3981</v>
      </c>
      <c r="E726" s="6" t="s">
        <v>3982</v>
      </c>
      <c r="F726" s="6" t="s">
        <v>534</v>
      </c>
      <c r="G726" s="6" t="s">
        <v>528</v>
      </c>
      <c r="H726" s="6" t="s">
        <v>526</v>
      </c>
      <c r="I726" s="6">
        <v>0</v>
      </c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46">
        <v>45987.477094907401</v>
      </c>
      <c r="X726" s="6" t="s">
        <v>4400</v>
      </c>
      <c r="Y726" s="6" t="s">
        <v>518</v>
      </c>
    </row>
    <row r="727" spans="1:25">
      <c r="A727" s="6">
        <v>2026</v>
      </c>
      <c r="B727" s="6" t="s">
        <v>530</v>
      </c>
      <c r="C727" s="6" t="s">
        <v>531</v>
      </c>
      <c r="D727" s="6" t="s">
        <v>833</v>
      </c>
      <c r="E727" s="6" t="s">
        <v>834</v>
      </c>
      <c r="F727" s="6" t="s">
        <v>534</v>
      </c>
      <c r="G727" s="6" t="s">
        <v>528</v>
      </c>
      <c r="H727" s="6" t="s">
        <v>526</v>
      </c>
      <c r="I727" s="6">
        <v>0</v>
      </c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46">
        <v>45987.477094907401</v>
      </c>
      <c r="X727" s="6" t="s">
        <v>4400</v>
      </c>
      <c r="Y727" s="6" t="s">
        <v>518</v>
      </c>
    </row>
    <row r="728" spans="1:25">
      <c r="A728" s="6">
        <v>2026</v>
      </c>
      <c r="B728" s="6" t="s">
        <v>530</v>
      </c>
      <c r="C728" s="6" t="s">
        <v>531</v>
      </c>
      <c r="D728" s="6" t="s">
        <v>2585</v>
      </c>
      <c r="E728" s="6" t="s">
        <v>2586</v>
      </c>
      <c r="F728" s="6" t="s">
        <v>534</v>
      </c>
      <c r="G728" s="6" t="s">
        <v>528</v>
      </c>
      <c r="H728" s="6" t="s">
        <v>526</v>
      </c>
      <c r="I728" s="6">
        <v>0</v>
      </c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46">
        <v>45987.477094907401</v>
      </c>
      <c r="X728" s="6" t="s">
        <v>4400</v>
      </c>
      <c r="Y728" s="6" t="s">
        <v>518</v>
      </c>
    </row>
    <row r="729" spans="1:25">
      <c r="A729" s="6">
        <v>2026</v>
      </c>
      <c r="B729" s="6" t="s">
        <v>530</v>
      </c>
      <c r="C729" s="6" t="s">
        <v>531</v>
      </c>
      <c r="D729" s="6" t="s">
        <v>1165</v>
      </c>
      <c r="E729" s="6" t="s">
        <v>1166</v>
      </c>
      <c r="F729" s="6" t="s">
        <v>534</v>
      </c>
      <c r="G729" s="6" t="s">
        <v>528</v>
      </c>
      <c r="H729" s="6" t="s">
        <v>526</v>
      </c>
      <c r="I729" s="6">
        <v>2738743.8</v>
      </c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46">
        <v>45987.477094907401</v>
      </c>
      <c r="X729" s="6" t="s">
        <v>4400</v>
      </c>
      <c r="Y729" s="6" t="s">
        <v>518</v>
      </c>
    </row>
    <row r="730" spans="1:25">
      <c r="A730" s="6">
        <v>2026</v>
      </c>
      <c r="B730" s="6" t="s">
        <v>530</v>
      </c>
      <c r="C730" s="6" t="s">
        <v>531</v>
      </c>
      <c r="D730" s="6" t="s">
        <v>3289</v>
      </c>
      <c r="E730" s="6" t="s">
        <v>3290</v>
      </c>
      <c r="F730" s="6" t="s">
        <v>534</v>
      </c>
      <c r="G730" s="6" t="s">
        <v>528</v>
      </c>
      <c r="H730" s="6" t="s">
        <v>526</v>
      </c>
      <c r="I730" s="6">
        <v>0</v>
      </c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46">
        <v>45987.477094907401</v>
      </c>
      <c r="X730" s="6" t="s">
        <v>4400</v>
      </c>
      <c r="Y730" s="6" t="s">
        <v>518</v>
      </c>
    </row>
    <row r="731" spans="1:25">
      <c r="A731" s="6">
        <v>2026</v>
      </c>
      <c r="B731" s="6" t="s">
        <v>530</v>
      </c>
      <c r="C731" s="6" t="s">
        <v>531</v>
      </c>
      <c r="D731" s="6" t="s">
        <v>605</v>
      </c>
      <c r="E731" s="6" t="s">
        <v>606</v>
      </c>
      <c r="F731" s="6" t="s">
        <v>534</v>
      </c>
      <c r="G731" s="6" t="s">
        <v>528</v>
      </c>
      <c r="H731" s="6" t="s">
        <v>526</v>
      </c>
      <c r="I731" s="6">
        <v>0</v>
      </c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46">
        <v>45987.477094907401</v>
      </c>
      <c r="X731" s="6" t="s">
        <v>4400</v>
      </c>
      <c r="Y731" s="6" t="s">
        <v>518</v>
      </c>
    </row>
    <row r="732" spans="1:25">
      <c r="A732" s="6">
        <v>2026</v>
      </c>
      <c r="B732" s="6" t="s">
        <v>530</v>
      </c>
      <c r="C732" s="6" t="s">
        <v>531</v>
      </c>
      <c r="D732" s="6" t="s">
        <v>4311</v>
      </c>
      <c r="E732" s="6" t="s">
        <v>4312</v>
      </c>
      <c r="F732" s="6" t="s">
        <v>534</v>
      </c>
      <c r="G732" s="6" t="s">
        <v>528</v>
      </c>
      <c r="H732" s="6" t="s">
        <v>526</v>
      </c>
      <c r="I732" s="6">
        <v>0</v>
      </c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46">
        <v>45987.477094907401</v>
      </c>
      <c r="X732" s="6" t="s">
        <v>4400</v>
      </c>
      <c r="Y732" s="6" t="s">
        <v>518</v>
      </c>
    </row>
    <row r="733" spans="1:25">
      <c r="A733" s="6">
        <v>2026</v>
      </c>
      <c r="B733" s="6" t="s">
        <v>530</v>
      </c>
      <c r="C733" s="6" t="s">
        <v>531</v>
      </c>
      <c r="D733" s="6" t="s">
        <v>3493</v>
      </c>
      <c r="E733" s="6" t="s">
        <v>3494</v>
      </c>
      <c r="F733" s="6" t="s">
        <v>534</v>
      </c>
      <c r="G733" s="6" t="s">
        <v>528</v>
      </c>
      <c r="H733" s="6" t="s">
        <v>526</v>
      </c>
      <c r="I733" s="6">
        <v>0</v>
      </c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46">
        <v>45987.477094907401</v>
      </c>
      <c r="X733" s="6" t="s">
        <v>4400</v>
      </c>
      <c r="Y733" s="6" t="s">
        <v>518</v>
      </c>
    </row>
    <row r="734" spans="1:25">
      <c r="A734" s="6">
        <v>2026</v>
      </c>
      <c r="B734" s="6" t="s">
        <v>530</v>
      </c>
      <c r="C734" s="6" t="s">
        <v>531</v>
      </c>
      <c r="D734" s="6" t="s">
        <v>1807</v>
      </c>
      <c r="E734" s="6" t="s">
        <v>1808</v>
      </c>
      <c r="F734" s="6" t="s">
        <v>534</v>
      </c>
      <c r="G734" s="6" t="s">
        <v>528</v>
      </c>
      <c r="H734" s="6" t="s">
        <v>526</v>
      </c>
      <c r="I734" s="6">
        <v>0</v>
      </c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46">
        <v>45987.477094907401</v>
      </c>
      <c r="X734" s="6" t="s">
        <v>4400</v>
      </c>
      <c r="Y734" s="6" t="s">
        <v>518</v>
      </c>
    </row>
    <row r="735" spans="1:25">
      <c r="A735" s="6">
        <v>2026</v>
      </c>
      <c r="B735" s="6" t="s">
        <v>530</v>
      </c>
      <c r="C735" s="6" t="s">
        <v>531</v>
      </c>
      <c r="D735" s="6" t="s">
        <v>3131</v>
      </c>
      <c r="E735" s="6" t="s">
        <v>3132</v>
      </c>
      <c r="F735" s="6" t="s">
        <v>534</v>
      </c>
      <c r="G735" s="6" t="s">
        <v>528</v>
      </c>
      <c r="H735" s="6" t="s">
        <v>526</v>
      </c>
      <c r="I735" s="6">
        <v>0</v>
      </c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46">
        <v>45987.477094907401</v>
      </c>
      <c r="X735" s="6" t="s">
        <v>4400</v>
      </c>
      <c r="Y735" s="6" t="s">
        <v>518</v>
      </c>
    </row>
    <row r="736" spans="1:25">
      <c r="A736" s="6">
        <v>2026</v>
      </c>
      <c r="B736" s="6" t="s">
        <v>530</v>
      </c>
      <c r="C736" s="6" t="s">
        <v>531</v>
      </c>
      <c r="D736" s="6" t="s">
        <v>757</v>
      </c>
      <c r="E736" s="6" t="s">
        <v>758</v>
      </c>
      <c r="F736" s="6" t="s">
        <v>534</v>
      </c>
      <c r="G736" s="6" t="s">
        <v>528</v>
      </c>
      <c r="H736" s="6" t="s">
        <v>526</v>
      </c>
      <c r="I736" s="6">
        <v>0</v>
      </c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46">
        <v>45987.477094907401</v>
      </c>
      <c r="X736" s="6" t="s">
        <v>4400</v>
      </c>
      <c r="Y736" s="6" t="s">
        <v>518</v>
      </c>
    </row>
    <row r="737" spans="1:25">
      <c r="A737" s="6">
        <v>2026</v>
      </c>
      <c r="B737" s="6" t="s">
        <v>530</v>
      </c>
      <c r="C737" s="6" t="s">
        <v>531</v>
      </c>
      <c r="D737" s="6" t="s">
        <v>3331</v>
      </c>
      <c r="E737" s="6" t="s">
        <v>3332</v>
      </c>
      <c r="F737" s="6" t="s">
        <v>534</v>
      </c>
      <c r="G737" s="6" t="s">
        <v>528</v>
      </c>
      <c r="H737" s="6" t="s">
        <v>526</v>
      </c>
      <c r="I737" s="6">
        <v>0</v>
      </c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46">
        <v>45987.477094907401</v>
      </c>
      <c r="X737" s="6" t="s">
        <v>4400</v>
      </c>
      <c r="Y737" s="6" t="s">
        <v>518</v>
      </c>
    </row>
    <row r="738" spans="1:25">
      <c r="A738" s="6">
        <v>2026</v>
      </c>
      <c r="B738" s="6" t="s">
        <v>530</v>
      </c>
      <c r="C738" s="6" t="s">
        <v>531</v>
      </c>
      <c r="D738" s="6" t="s">
        <v>3689</v>
      </c>
      <c r="E738" s="6" t="s">
        <v>3690</v>
      </c>
      <c r="F738" s="6" t="s">
        <v>534</v>
      </c>
      <c r="G738" s="6" t="s">
        <v>528</v>
      </c>
      <c r="H738" s="6" t="s">
        <v>526</v>
      </c>
      <c r="I738" s="6">
        <v>0</v>
      </c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46">
        <v>45987.477094907401</v>
      </c>
      <c r="X738" s="6" t="s">
        <v>4400</v>
      </c>
      <c r="Y738" s="6" t="s">
        <v>518</v>
      </c>
    </row>
    <row r="739" spans="1:25">
      <c r="A739" s="6">
        <v>2026</v>
      </c>
      <c r="B739" s="6" t="s">
        <v>530</v>
      </c>
      <c r="C739" s="6" t="s">
        <v>531</v>
      </c>
      <c r="D739" s="6" t="s">
        <v>4267</v>
      </c>
      <c r="E739" s="6" t="s">
        <v>4268</v>
      </c>
      <c r="F739" s="6" t="s">
        <v>534</v>
      </c>
      <c r="G739" s="6" t="s">
        <v>528</v>
      </c>
      <c r="H739" s="6" t="s">
        <v>526</v>
      </c>
      <c r="I739" s="6">
        <v>0</v>
      </c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46">
        <v>45987.477094907401</v>
      </c>
      <c r="X739" s="6" t="s">
        <v>4400</v>
      </c>
      <c r="Y739" s="6" t="s">
        <v>518</v>
      </c>
    </row>
    <row r="740" spans="1:25">
      <c r="A740" s="6">
        <v>2026</v>
      </c>
      <c r="B740" s="6" t="s">
        <v>530</v>
      </c>
      <c r="C740" s="6" t="s">
        <v>531</v>
      </c>
      <c r="D740" s="6" t="s">
        <v>3467</v>
      </c>
      <c r="E740" s="6" t="s">
        <v>3468</v>
      </c>
      <c r="F740" s="6" t="s">
        <v>534</v>
      </c>
      <c r="G740" s="6" t="s">
        <v>528</v>
      </c>
      <c r="H740" s="6" t="s">
        <v>526</v>
      </c>
      <c r="I740" s="6">
        <v>0</v>
      </c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46">
        <v>45987.477094907401</v>
      </c>
      <c r="X740" s="6" t="s">
        <v>4400</v>
      </c>
      <c r="Y740" s="6" t="s">
        <v>518</v>
      </c>
    </row>
    <row r="741" spans="1:25">
      <c r="A741" s="6">
        <v>2026</v>
      </c>
      <c r="B741" s="6" t="s">
        <v>530</v>
      </c>
      <c r="C741" s="6" t="s">
        <v>531</v>
      </c>
      <c r="D741" s="6" t="s">
        <v>1867</v>
      </c>
      <c r="E741" s="6" t="s">
        <v>1868</v>
      </c>
      <c r="F741" s="6" t="s">
        <v>534</v>
      </c>
      <c r="G741" s="6" t="s">
        <v>528</v>
      </c>
      <c r="H741" s="6" t="s">
        <v>526</v>
      </c>
      <c r="I741" s="6">
        <v>0</v>
      </c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46">
        <v>45987.477094907401</v>
      </c>
      <c r="X741" s="6" t="s">
        <v>4400</v>
      </c>
      <c r="Y741" s="6" t="s">
        <v>518</v>
      </c>
    </row>
    <row r="742" spans="1:25">
      <c r="A742" s="6">
        <v>2026</v>
      </c>
      <c r="B742" s="6" t="s">
        <v>530</v>
      </c>
      <c r="C742" s="6" t="s">
        <v>531</v>
      </c>
      <c r="D742" s="6" t="s">
        <v>835</v>
      </c>
      <c r="E742" s="6" t="s">
        <v>836</v>
      </c>
      <c r="F742" s="6" t="s">
        <v>534</v>
      </c>
      <c r="G742" s="6" t="s">
        <v>528</v>
      </c>
      <c r="H742" s="6" t="s">
        <v>526</v>
      </c>
      <c r="I742" s="6">
        <v>0</v>
      </c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46">
        <v>45987.477094907401</v>
      </c>
      <c r="X742" s="6" t="s">
        <v>4400</v>
      </c>
      <c r="Y742" s="6" t="s">
        <v>518</v>
      </c>
    </row>
    <row r="743" spans="1:25">
      <c r="A743" s="6">
        <v>2026</v>
      </c>
      <c r="B743" s="6" t="s">
        <v>530</v>
      </c>
      <c r="C743" s="6" t="s">
        <v>531</v>
      </c>
      <c r="D743" s="6" t="s">
        <v>4273</v>
      </c>
      <c r="E743" s="6" t="s">
        <v>4274</v>
      </c>
      <c r="F743" s="6" t="s">
        <v>534</v>
      </c>
      <c r="G743" s="6" t="s">
        <v>528</v>
      </c>
      <c r="H743" s="6" t="s">
        <v>526</v>
      </c>
      <c r="I743" s="6">
        <v>0</v>
      </c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46">
        <v>45987.477094907401</v>
      </c>
      <c r="X743" s="6" t="s">
        <v>4400</v>
      </c>
      <c r="Y743" s="6" t="s">
        <v>518</v>
      </c>
    </row>
    <row r="744" spans="1:25">
      <c r="A744" s="6">
        <v>2026</v>
      </c>
      <c r="B744" s="6" t="s">
        <v>530</v>
      </c>
      <c r="C744" s="6" t="s">
        <v>531</v>
      </c>
      <c r="D744" s="6" t="s">
        <v>1753</v>
      </c>
      <c r="E744" s="6" t="s">
        <v>1754</v>
      </c>
      <c r="F744" s="6" t="s">
        <v>534</v>
      </c>
      <c r="G744" s="6" t="s">
        <v>528</v>
      </c>
      <c r="H744" s="6" t="s">
        <v>526</v>
      </c>
      <c r="I744" s="6">
        <v>0</v>
      </c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46">
        <v>45987.477094907401</v>
      </c>
      <c r="X744" s="6" t="s">
        <v>4400</v>
      </c>
      <c r="Y744" s="6" t="s">
        <v>518</v>
      </c>
    </row>
    <row r="745" spans="1:25">
      <c r="A745" s="6">
        <v>2026</v>
      </c>
      <c r="B745" s="6" t="s">
        <v>530</v>
      </c>
      <c r="C745" s="6" t="s">
        <v>531</v>
      </c>
      <c r="D745" s="6" t="s">
        <v>1847</v>
      </c>
      <c r="E745" s="6" t="s">
        <v>1848</v>
      </c>
      <c r="F745" s="6" t="s">
        <v>534</v>
      </c>
      <c r="G745" s="6" t="s">
        <v>528</v>
      </c>
      <c r="H745" s="6" t="s">
        <v>526</v>
      </c>
      <c r="I745" s="6">
        <v>0</v>
      </c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46">
        <v>45987.477094907401</v>
      </c>
      <c r="X745" s="6" t="s">
        <v>4400</v>
      </c>
      <c r="Y745" s="6" t="s">
        <v>518</v>
      </c>
    </row>
    <row r="746" spans="1:25">
      <c r="A746" s="6">
        <v>2026</v>
      </c>
      <c r="B746" s="6" t="s">
        <v>530</v>
      </c>
      <c r="C746" s="6" t="s">
        <v>531</v>
      </c>
      <c r="D746" s="6" t="s">
        <v>2429</v>
      </c>
      <c r="E746" s="6" t="s">
        <v>2430</v>
      </c>
      <c r="F746" s="6" t="s">
        <v>534</v>
      </c>
      <c r="G746" s="6" t="s">
        <v>528</v>
      </c>
      <c r="H746" s="6" t="s">
        <v>526</v>
      </c>
      <c r="I746" s="6">
        <v>41000</v>
      </c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46">
        <v>45987.477094907401</v>
      </c>
      <c r="X746" s="6" t="s">
        <v>4400</v>
      </c>
      <c r="Y746" s="6" t="s">
        <v>518</v>
      </c>
    </row>
    <row r="747" spans="1:25">
      <c r="A747" s="6">
        <v>2026</v>
      </c>
      <c r="B747" s="6" t="s">
        <v>530</v>
      </c>
      <c r="C747" s="6" t="s">
        <v>531</v>
      </c>
      <c r="D747" s="6" t="s">
        <v>4347</v>
      </c>
      <c r="E747" s="6" t="s">
        <v>4348</v>
      </c>
      <c r="F747" s="6" t="s">
        <v>534</v>
      </c>
      <c r="G747" s="6" t="s">
        <v>528</v>
      </c>
      <c r="H747" s="6" t="s">
        <v>526</v>
      </c>
      <c r="I747" s="6">
        <v>134855.25</v>
      </c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46">
        <v>45987.477094907401</v>
      </c>
      <c r="X747" s="6" t="s">
        <v>4400</v>
      </c>
      <c r="Y747" s="6" t="s">
        <v>518</v>
      </c>
    </row>
    <row r="748" spans="1:25">
      <c r="A748" s="6">
        <v>2026</v>
      </c>
      <c r="B748" s="6" t="s">
        <v>530</v>
      </c>
      <c r="C748" s="6" t="s">
        <v>531</v>
      </c>
      <c r="D748" s="6" t="s">
        <v>3863</v>
      </c>
      <c r="E748" s="6" t="s">
        <v>3864</v>
      </c>
      <c r="F748" s="6" t="s">
        <v>534</v>
      </c>
      <c r="G748" s="6" t="s">
        <v>528</v>
      </c>
      <c r="H748" s="6" t="s">
        <v>526</v>
      </c>
      <c r="I748" s="6">
        <v>33789173.18</v>
      </c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46">
        <v>45987.477094907401</v>
      </c>
      <c r="X748" s="6" t="s">
        <v>4400</v>
      </c>
      <c r="Y748" s="6" t="s">
        <v>518</v>
      </c>
    </row>
    <row r="749" spans="1:25">
      <c r="A749" s="6">
        <v>2026</v>
      </c>
      <c r="B749" s="6" t="s">
        <v>530</v>
      </c>
      <c r="C749" s="6" t="s">
        <v>531</v>
      </c>
      <c r="D749" s="6" t="s">
        <v>2137</v>
      </c>
      <c r="E749" s="6" t="s">
        <v>2138</v>
      </c>
      <c r="F749" s="6" t="s">
        <v>534</v>
      </c>
      <c r="G749" s="6" t="s">
        <v>528</v>
      </c>
      <c r="H749" s="6" t="s">
        <v>526</v>
      </c>
      <c r="I749" s="6">
        <v>0</v>
      </c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46">
        <v>45987.477094907401</v>
      </c>
      <c r="X749" s="6" t="s">
        <v>4400</v>
      </c>
      <c r="Y749" s="6" t="s">
        <v>518</v>
      </c>
    </row>
    <row r="750" spans="1:25">
      <c r="A750" s="6">
        <v>2026</v>
      </c>
      <c r="B750" s="6" t="s">
        <v>530</v>
      </c>
      <c r="C750" s="6" t="s">
        <v>531</v>
      </c>
      <c r="D750" s="6" t="s">
        <v>2139</v>
      </c>
      <c r="E750" s="6" t="s">
        <v>2140</v>
      </c>
      <c r="F750" s="6" t="s">
        <v>534</v>
      </c>
      <c r="G750" s="6" t="s">
        <v>528</v>
      </c>
      <c r="H750" s="6" t="s">
        <v>526</v>
      </c>
      <c r="I750" s="6">
        <v>161982</v>
      </c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46">
        <v>45987.477094907401</v>
      </c>
      <c r="X750" s="6" t="s">
        <v>4400</v>
      </c>
      <c r="Y750" s="6" t="s">
        <v>518</v>
      </c>
    </row>
    <row r="751" spans="1:25">
      <c r="A751" s="6">
        <v>2026</v>
      </c>
      <c r="B751" s="6" t="s">
        <v>530</v>
      </c>
      <c r="C751" s="6" t="s">
        <v>531</v>
      </c>
      <c r="D751" s="6" t="s">
        <v>2141</v>
      </c>
      <c r="E751" s="6" t="s">
        <v>2142</v>
      </c>
      <c r="F751" s="6" t="s">
        <v>534</v>
      </c>
      <c r="G751" s="6" t="s">
        <v>528</v>
      </c>
      <c r="H751" s="6" t="s">
        <v>526</v>
      </c>
      <c r="I751" s="6">
        <v>5096452.22</v>
      </c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46">
        <v>45987.477094907401</v>
      </c>
      <c r="X751" s="6" t="s">
        <v>4400</v>
      </c>
      <c r="Y751" s="6" t="s">
        <v>518</v>
      </c>
    </row>
    <row r="752" spans="1:25">
      <c r="A752" s="6">
        <v>2026</v>
      </c>
      <c r="B752" s="6" t="s">
        <v>530</v>
      </c>
      <c r="C752" s="6" t="s">
        <v>531</v>
      </c>
      <c r="D752" s="6" t="s">
        <v>4053</v>
      </c>
      <c r="E752" s="6" t="s">
        <v>4054</v>
      </c>
      <c r="F752" s="6" t="s">
        <v>534</v>
      </c>
      <c r="G752" s="6" t="s">
        <v>528</v>
      </c>
      <c r="H752" s="6" t="s">
        <v>526</v>
      </c>
      <c r="I752" s="6">
        <v>112562.79</v>
      </c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46">
        <v>45987.477094907401</v>
      </c>
      <c r="X752" s="6" t="s">
        <v>4400</v>
      </c>
      <c r="Y752" s="6" t="s">
        <v>518</v>
      </c>
    </row>
    <row r="753" spans="1:25">
      <c r="A753" s="6">
        <v>2026</v>
      </c>
      <c r="B753" s="6" t="s">
        <v>530</v>
      </c>
      <c r="C753" s="6" t="s">
        <v>531</v>
      </c>
      <c r="D753" s="6" t="s">
        <v>3157</v>
      </c>
      <c r="E753" s="6" t="s">
        <v>3158</v>
      </c>
      <c r="F753" s="6" t="s">
        <v>534</v>
      </c>
      <c r="G753" s="6" t="s">
        <v>528</v>
      </c>
      <c r="H753" s="6" t="s">
        <v>526</v>
      </c>
      <c r="I753" s="6">
        <v>0</v>
      </c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46">
        <v>45987.477094907401</v>
      </c>
      <c r="X753" s="6" t="s">
        <v>4400</v>
      </c>
      <c r="Y753" s="6" t="s">
        <v>518</v>
      </c>
    </row>
    <row r="754" spans="1:25">
      <c r="A754" s="6">
        <v>2026</v>
      </c>
      <c r="B754" s="6" t="s">
        <v>530</v>
      </c>
      <c r="C754" s="6" t="s">
        <v>531</v>
      </c>
      <c r="D754" s="6" t="s">
        <v>2791</v>
      </c>
      <c r="E754" s="6" t="s">
        <v>2792</v>
      </c>
      <c r="F754" s="6" t="s">
        <v>534</v>
      </c>
      <c r="G754" s="6" t="s">
        <v>528</v>
      </c>
      <c r="H754" s="6" t="s">
        <v>526</v>
      </c>
      <c r="I754" s="6">
        <v>2248499.36</v>
      </c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46">
        <v>45987.477094907401</v>
      </c>
      <c r="X754" s="6" t="s">
        <v>4400</v>
      </c>
      <c r="Y754" s="6" t="s">
        <v>518</v>
      </c>
    </row>
    <row r="755" spans="1:25">
      <c r="A755" s="6">
        <v>2026</v>
      </c>
      <c r="B755" s="6" t="s">
        <v>530</v>
      </c>
      <c r="C755" s="6" t="s">
        <v>531</v>
      </c>
      <c r="D755" s="6" t="s">
        <v>3669</v>
      </c>
      <c r="E755" s="6" t="s">
        <v>3670</v>
      </c>
      <c r="F755" s="6" t="s">
        <v>534</v>
      </c>
      <c r="G755" s="6" t="s">
        <v>528</v>
      </c>
      <c r="H755" s="6" t="s">
        <v>526</v>
      </c>
      <c r="I755" s="6">
        <v>180000</v>
      </c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46">
        <v>45987.477094907401</v>
      </c>
      <c r="X755" s="6" t="s">
        <v>4400</v>
      </c>
      <c r="Y755" s="6" t="s">
        <v>518</v>
      </c>
    </row>
    <row r="756" spans="1:25">
      <c r="A756" s="6">
        <v>2026</v>
      </c>
      <c r="B756" s="6" t="s">
        <v>530</v>
      </c>
      <c r="C756" s="6" t="s">
        <v>531</v>
      </c>
      <c r="D756" s="6" t="s">
        <v>2813</v>
      </c>
      <c r="E756" s="6" t="s">
        <v>2814</v>
      </c>
      <c r="F756" s="6" t="s">
        <v>534</v>
      </c>
      <c r="G756" s="6" t="s">
        <v>528</v>
      </c>
      <c r="H756" s="6" t="s">
        <v>526</v>
      </c>
      <c r="I756" s="6">
        <v>0</v>
      </c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46">
        <v>45987.477094907401</v>
      </c>
      <c r="X756" s="6" t="s">
        <v>4400</v>
      </c>
      <c r="Y756" s="6" t="s">
        <v>518</v>
      </c>
    </row>
    <row r="757" spans="1:25">
      <c r="A757" s="6">
        <v>2026</v>
      </c>
      <c r="B757" s="6" t="s">
        <v>530</v>
      </c>
      <c r="C757" s="6" t="s">
        <v>531</v>
      </c>
      <c r="D757" s="6" t="s">
        <v>3017</v>
      </c>
      <c r="E757" s="6" t="s">
        <v>3018</v>
      </c>
      <c r="F757" s="6" t="s">
        <v>534</v>
      </c>
      <c r="G757" s="6" t="s">
        <v>528</v>
      </c>
      <c r="H757" s="6" t="s">
        <v>526</v>
      </c>
      <c r="I757" s="6">
        <v>0</v>
      </c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46">
        <v>45987.477094907401</v>
      </c>
      <c r="X757" s="6" t="s">
        <v>4400</v>
      </c>
      <c r="Y757" s="6" t="s">
        <v>518</v>
      </c>
    </row>
    <row r="758" spans="1:25">
      <c r="A758" s="6">
        <v>2026</v>
      </c>
      <c r="B758" s="6" t="s">
        <v>530</v>
      </c>
      <c r="C758" s="6" t="s">
        <v>531</v>
      </c>
      <c r="D758" s="6" t="s">
        <v>1825</v>
      </c>
      <c r="E758" s="6" t="s">
        <v>1826</v>
      </c>
      <c r="F758" s="6" t="s">
        <v>534</v>
      </c>
      <c r="G758" s="6" t="s">
        <v>528</v>
      </c>
      <c r="H758" s="6" t="s">
        <v>526</v>
      </c>
      <c r="I758" s="6">
        <v>0</v>
      </c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46">
        <v>45987.477094907401</v>
      </c>
      <c r="X758" s="6" t="s">
        <v>4400</v>
      </c>
      <c r="Y758" s="6" t="s">
        <v>518</v>
      </c>
    </row>
    <row r="759" spans="1:25">
      <c r="A759" s="6">
        <v>2026</v>
      </c>
      <c r="B759" s="6" t="s">
        <v>530</v>
      </c>
      <c r="C759" s="6" t="s">
        <v>531</v>
      </c>
      <c r="D759" s="6" t="s">
        <v>4211</v>
      </c>
      <c r="E759" s="6" t="s">
        <v>4212</v>
      </c>
      <c r="F759" s="6" t="s">
        <v>534</v>
      </c>
      <c r="G759" s="6" t="s">
        <v>528</v>
      </c>
      <c r="H759" s="6" t="s">
        <v>526</v>
      </c>
      <c r="I759" s="6">
        <v>0</v>
      </c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46">
        <v>45987.477094907401</v>
      </c>
      <c r="X759" s="6" t="s">
        <v>4400</v>
      </c>
      <c r="Y759" s="6" t="s">
        <v>518</v>
      </c>
    </row>
    <row r="760" spans="1:25">
      <c r="A760" s="6">
        <v>2026</v>
      </c>
      <c r="B760" s="6" t="s">
        <v>530</v>
      </c>
      <c r="C760" s="6" t="s">
        <v>531</v>
      </c>
      <c r="D760" s="6" t="s">
        <v>2775</v>
      </c>
      <c r="E760" s="6" t="s">
        <v>2776</v>
      </c>
      <c r="F760" s="6" t="s">
        <v>534</v>
      </c>
      <c r="G760" s="6" t="s">
        <v>528</v>
      </c>
      <c r="H760" s="6" t="s">
        <v>526</v>
      </c>
      <c r="I760" s="6">
        <v>0</v>
      </c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46">
        <v>45987.477094907401</v>
      </c>
      <c r="X760" s="6" t="s">
        <v>4400</v>
      </c>
      <c r="Y760" s="6" t="s">
        <v>518</v>
      </c>
    </row>
    <row r="761" spans="1:25">
      <c r="A761" s="6">
        <v>2026</v>
      </c>
      <c r="B761" s="6" t="s">
        <v>530</v>
      </c>
      <c r="C761" s="6" t="s">
        <v>531</v>
      </c>
      <c r="D761" s="6" t="s">
        <v>1209</v>
      </c>
      <c r="E761" s="6" t="s">
        <v>1210</v>
      </c>
      <c r="F761" s="6" t="s">
        <v>534</v>
      </c>
      <c r="G761" s="6" t="s">
        <v>528</v>
      </c>
      <c r="H761" s="6" t="s">
        <v>526</v>
      </c>
      <c r="I761" s="6">
        <v>0</v>
      </c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46">
        <v>45987.477094907401</v>
      </c>
      <c r="X761" s="6" t="s">
        <v>4400</v>
      </c>
      <c r="Y761" s="6" t="s">
        <v>518</v>
      </c>
    </row>
    <row r="762" spans="1:25">
      <c r="A762" s="6">
        <v>2026</v>
      </c>
      <c r="B762" s="6" t="s">
        <v>530</v>
      </c>
      <c r="C762" s="6" t="s">
        <v>531</v>
      </c>
      <c r="D762" s="6" t="s">
        <v>1211</v>
      </c>
      <c r="E762" s="6" t="s">
        <v>1212</v>
      </c>
      <c r="F762" s="6" t="s">
        <v>534</v>
      </c>
      <c r="G762" s="6" t="s">
        <v>528</v>
      </c>
      <c r="H762" s="6" t="s">
        <v>526</v>
      </c>
      <c r="I762" s="6">
        <v>0</v>
      </c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46">
        <v>45987.477094907401</v>
      </c>
      <c r="X762" s="6" t="s">
        <v>4400</v>
      </c>
      <c r="Y762" s="6" t="s">
        <v>518</v>
      </c>
    </row>
    <row r="763" spans="1:25">
      <c r="A763" s="6">
        <v>2026</v>
      </c>
      <c r="B763" s="6" t="s">
        <v>530</v>
      </c>
      <c r="C763" s="6" t="s">
        <v>531</v>
      </c>
      <c r="D763" s="6" t="s">
        <v>1215</v>
      </c>
      <c r="E763" s="6" t="s">
        <v>1216</v>
      </c>
      <c r="F763" s="6" t="s">
        <v>534</v>
      </c>
      <c r="G763" s="6" t="s">
        <v>528</v>
      </c>
      <c r="H763" s="6" t="s">
        <v>526</v>
      </c>
      <c r="I763" s="6">
        <v>0</v>
      </c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46">
        <v>45987.477094907401</v>
      </c>
      <c r="X763" s="6" t="s">
        <v>4400</v>
      </c>
      <c r="Y763" s="6" t="s">
        <v>518</v>
      </c>
    </row>
    <row r="764" spans="1:25">
      <c r="A764" s="6">
        <v>2026</v>
      </c>
      <c r="B764" s="6" t="s">
        <v>530</v>
      </c>
      <c r="C764" s="6" t="s">
        <v>531</v>
      </c>
      <c r="D764" s="6" t="s">
        <v>4217</v>
      </c>
      <c r="E764" s="6" t="s">
        <v>4218</v>
      </c>
      <c r="F764" s="6" t="s">
        <v>534</v>
      </c>
      <c r="G764" s="6" t="s">
        <v>528</v>
      </c>
      <c r="H764" s="6" t="s">
        <v>526</v>
      </c>
      <c r="I764" s="6">
        <v>0</v>
      </c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46">
        <v>45987.477094907401</v>
      </c>
      <c r="X764" s="6" t="s">
        <v>4400</v>
      </c>
      <c r="Y764" s="6" t="s">
        <v>518</v>
      </c>
    </row>
    <row r="765" spans="1:25">
      <c r="A765" s="6">
        <v>2026</v>
      </c>
      <c r="B765" s="6" t="s">
        <v>530</v>
      </c>
      <c r="C765" s="6" t="s">
        <v>531</v>
      </c>
      <c r="D765" s="6" t="s">
        <v>1223</v>
      </c>
      <c r="E765" s="6" t="s">
        <v>1224</v>
      </c>
      <c r="F765" s="6" t="s">
        <v>534</v>
      </c>
      <c r="G765" s="6" t="s">
        <v>528</v>
      </c>
      <c r="H765" s="6" t="s">
        <v>526</v>
      </c>
      <c r="I765" s="6">
        <v>113096</v>
      </c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46">
        <v>45987.477094907401</v>
      </c>
      <c r="X765" s="6" t="s">
        <v>4400</v>
      </c>
      <c r="Y765" s="6" t="s">
        <v>518</v>
      </c>
    </row>
    <row r="766" spans="1:25">
      <c r="A766" s="6">
        <v>2026</v>
      </c>
      <c r="B766" s="6" t="s">
        <v>530</v>
      </c>
      <c r="C766" s="6" t="s">
        <v>531</v>
      </c>
      <c r="D766" s="6" t="s">
        <v>1225</v>
      </c>
      <c r="E766" s="6" t="s">
        <v>1226</v>
      </c>
      <c r="F766" s="6" t="s">
        <v>534</v>
      </c>
      <c r="G766" s="6" t="s">
        <v>528</v>
      </c>
      <c r="H766" s="6" t="s">
        <v>526</v>
      </c>
      <c r="I766" s="6">
        <v>1974798</v>
      </c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46">
        <v>45987.477094907401</v>
      </c>
      <c r="X766" s="6" t="s">
        <v>4400</v>
      </c>
      <c r="Y766" s="6" t="s">
        <v>518</v>
      </c>
    </row>
    <row r="767" spans="1:25">
      <c r="A767" s="6">
        <v>2026</v>
      </c>
      <c r="B767" s="6" t="s">
        <v>530</v>
      </c>
      <c r="C767" s="6" t="s">
        <v>531</v>
      </c>
      <c r="D767" s="6" t="s">
        <v>2769</v>
      </c>
      <c r="E767" s="6" t="s">
        <v>2770</v>
      </c>
      <c r="F767" s="6" t="s">
        <v>534</v>
      </c>
      <c r="G767" s="6" t="s">
        <v>528</v>
      </c>
      <c r="H767" s="6" t="s">
        <v>526</v>
      </c>
      <c r="I767" s="6">
        <v>0</v>
      </c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46">
        <v>45987.477094907401</v>
      </c>
      <c r="X767" s="6" t="s">
        <v>4400</v>
      </c>
      <c r="Y767" s="6" t="s">
        <v>518</v>
      </c>
    </row>
    <row r="768" spans="1:25">
      <c r="A768" s="6">
        <v>2026</v>
      </c>
      <c r="B768" s="6" t="s">
        <v>530</v>
      </c>
      <c r="C768" s="6" t="s">
        <v>531</v>
      </c>
      <c r="D768" s="6" t="s">
        <v>3649</v>
      </c>
      <c r="E768" s="6" t="s">
        <v>3650</v>
      </c>
      <c r="F768" s="6" t="s">
        <v>534</v>
      </c>
      <c r="G768" s="6" t="s">
        <v>528</v>
      </c>
      <c r="H768" s="6" t="s">
        <v>526</v>
      </c>
      <c r="I768" s="6">
        <v>3628779.43</v>
      </c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46">
        <v>45987.477094907401</v>
      </c>
      <c r="X768" s="6" t="s">
        <v>4400</v>
      </c>
      <c r="Y768" s="6" t="s">
        <v>518</v>
      </c>
    </row>
    <row r="769" spans="1:25">
      <c r="A769" s="6">
        <v>2026</v>
      </c>
      <c r="B769" s="6" t="s">
        <v>530</v>
      </c>
      <c r="C769" s="6" t="s">
        <v>531</v>
      </c>
      <c r="D769" s="6" t="s">
        <v>1295</v>
      </c>
      <c r="E769" s="6" t="s">
        <v>1296</v>
      </c>
      <c r="F769" s="6" t="s">
        <v>534</v>
      </c>
      <c r="G769" s="6" t="s">
        <v>528</v>
      </c>
      <c r="H769" s="6" t="s">
        <v>526</v>
      </c>
      <c r="I769" s="6">
        <v>0</v>
      </c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46">
        <v>45987.477094907401</v>
      </c>
      <c r="X769" s="6" t="s">
        <v>4400</v>
      </c>
      <c r="Y769" s="6" t="s">
        <v>518</v>
      </c>
    </row>
    <row r="770" spans="1:25">
      <c r="A770" s="6">
        <v>2026</v>
      </c>
      <c r="B770" s="6" t="s">
        <v>530</v>
      </c>
      <c r="C770" s="6" t="s">
        <v>531</v>
      </c>
      <c r="D770" s="6" t="s">
        <v>1297</v>
      </c>
      <c r="E770" s="6" t="s">
        <v>1298</v>
      </c>
      <c r="F770" s="6" t="s">
        <v>534</v>
      </c>
      <c r="G770" s="6" t="s">
        <v>528</v>
      </c>
      <c r="H770" s="6" t="s">
        <v>526</v>
      </c>
      <c r="I770" s="6">
        <v>0</v>
      </c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46">
        <v>45987.477094907401</v>
      </c>
      <c r="X770" s="6" t="s">
        <v>4400</v>
      </c>
      <c r="Y770" s="6" t="s">
        <v>518</v>
      </c>
    </row>
    <row r="771" spans="1:25">
      <c r="A771" s="6">
        <v>2026</v>
      </c>
      <c r="B771" s="6" t="s">
        <v>530</v>
      </c>
      <c r="C771" s="6" t="s">
        <v>531</v>
      </c>
      <c r="D771" s="6" t="s">
        <v>753</v>
      </c>
      <c r="E771" s="6" t="s">
        <v>754</v>
      </c>
      <c r="F771" s="6" t="s">
        <v>534</v>
      </c>
      <c r="G771" s="6" t="s">
        <v>528</v>
      </c>
      <c r="H771" s="6" t="s">
        <v>526</v>
      </c>
      <c r="I771" s="6">
        <v>0</v>
      </c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46">
        <v>45987.477094907401</v>
      </c>
      <c r="X771" s="6" t="s">
        <v>4400</v>
      </c>
      <c r="Y771" s="6" t="s">
        <v>518</v>
      </c>
    </row>
    <row r="772" spans="1:25">
      <c r="A772" s="6">
        <v>2026</v>
      </c>
      <c r="B772" s="6" t="s">
        <v>530</v>
      </c>
      <c r="C772" s="6" t="s">
        <v>531</v>
      </c>
      <c r="D772" s="6" t="s">
        <v>739</v>
      </c>
      <c r="E772" s="6" t="s">
        <v>740</v>
      </c>
      <c r="F772" s="6" t="s">
        <v>534</v>
      </c>
      <c r="G772" s="6" t="s">
        <v>528</v>
      </c>
      <c r="H772" s="6" t="s">
        <v>526</v>
      </c>
      <c r="I772" s="6">
        <v>0</v>
      </c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46">
        <v>45987.477094907401</v>
      </c>
      <c r="X772" s="6" t="s">
        <v>4400</v>
      </c>
      <c r="Y772" s="6" t="s">
        <v>518</v>
      </c>
    </row>
    <row r="773" spans="1:25">
      <c r="A773" s="6">
        <v>2026</v>
      </c>
      <c r="B773" s="6" t="s">
        <v>530</v>
      </c>
      <c r="C773" s="6" t="s">
        <v>531</v>
      </c>
      <c r="D773" s="6" t="s">
        <v>1545</v>
      </c>
      <c r="E773" s="6" t="s">
        <v>1546</v>
      </c>
      <c r="F773" s="6" t="s">
        <v>534</v>
      </c>
      <c r="G773" s="6" t="s">
        <v>528</v>
      </c>
      <c r="H773" s="6" t="s">
        <v>526</v>
      </c>
      <c r="I773" s="6">
        <v>0</v>
      </c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46">
        <v>45987.477094907401</v>
      </c>
      <c r="X773" s="6" t="s">
        <v>4400</v>
      </c>
      <c r="Y773" s="6" t="s">
        <v>518</v>
      </c>
    </row>
    <row r="774" spans="1:25">
      <c r="A774" s="6">
        <v>2026</v>
      </c>
      <c r="B774" s="6" t="s">
        <v>530</v>
      </c>
      <c r="C774" s="6" t="s">
        <v>531</v>
      </c>
      <c r="D774" s="6" t="s">
        <v>3765</v>
      </c>
      <c r="E774" s="6" t="s">
        <v>3766</v>
      </c>
      <c r="F774" s="6" t="s">
        <v>534</v>
      </c>
      <c r="G774" s="6" t="s">
        <v>528</v>
      </c>
      <c r="H774" s="6" t="s">
        <v>526</v>
      </c>
      <c r="I774" s="6">
        <v>0</v>
      </c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46">
        <v>45987.477094907401</v>
      </c>
      <c r="X774" s="6" t="s">
        <v>4400</v>
      </c>
      <c r="Y774" s="6" t="s">
        <v>518</v>
      </c>
    </row>
    <row r="775" spans="1:25">
      <c r="A775" s="6">
        <v>2026</v>
      </c>
      <c r="B775" s="6" t="s">
        <v>530</v>
      </c>
      <c r="C775" s="6" t="s">
        <v>531</v>
      </c>
      <c r="D775" s="6" t="s">
        <v>749</v>
      </c>
      <c r="E775" s="6" t="s">
        <v>750</v>
      </c>
      <c r="F775" s="6" t="s">
        <v>534</v>
      </c>
      <c r="G775" s="6" t="s">
        <v>528</v>
      </c>
      <c r="H775" s="6" t="s">
        <v>526</v>
      </c>
      <c r="I775" s="6">
        <v>156631</v>
      </c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46">
        <v>45987.477094907401</v>
      </c>
      <c r="X775" s="6" t="s">
        <v>4400</v>
      </c>
      <c r="Y775" s="6" t="s">
        <v>518</v>
      </c>
    </row>
    <row r="776" spans="1:25">
      <c r="A776" s="6">
        <v>2026</v>
      </c>
      <c r="B776" s="6" t="s">
        <v>530</v>
      </c>
      <c r="C776" s="6" t="s">
        <v>531</v>
      </c>
      <c r="D776" s="6" t="s">
        <v>4011</v>
      </c>
      <c r="E776" s="6" t="s">
        <v>4012</v>
      </c>
      <c r="F776" s="6" t="s">
        <v>534</v>
      </c>
      <c r="G776" s="6" t="s">
        <v>528</v>
      </c>
      <c r="H776" s="6" t="s">
        <v>526</v>
      </c>
      <c r="I776" s="6">
        <v>0</v>
      </c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46">
        <v>45987.477094907401</v>
      </c>
      <c r="X776" s="6" t="s">
        <v>4400</v>
      </c>
      <c r="Y776" s="6" t="s">
        <v>518</v>
      </c>
    </row>
    <row r="777" spans="1:25">
      <c r="A777" s="6">
        <v>2026</v>
      </c>
      <c r="B777" s="6" t="s">
        <v>530</v>
      </c>
      <c r="C777" s="6" t="s">
        <v>531</v>
      </c>
      <c r="D777" s="6" t="s">
        <v>1479</v>
      </c>
      <c r="E777" s="6" t="s">
        <v>1480</v>
      </c>
      <c r="F777" s="6" t="s">
        <v>534</v>
      </c>
      <c r="G777" s="6" t="s">
        <v>528</v>
      </c>
      <c r="H777" s="6" t="s">
        <v>526</v>
      </c>
      <c r="I777" s="6">
        <v>0</v>
      </c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46">
        <v>45987.477094907401</v>
      </c>
      <c r="X777" s="6" t="s">
        <v>4400</v>
      </c>
      <c r="Y777" s="6" t="s">
        <v>518</v>
      </c>
    </row>
    <row r="778" spans="1:25">
      <c r="A778" s="6">
        <v>2026</v>
      </c>
      <c r="B778" s="6" t="s">
        <v>530</v>
      </c>
      <c r="C778" s="6" t="s">
        <v>531</v>
      </c>
      <c r="D778" s="6" t="s">
        <v>3647</v>
      </c>
      <c r="E778" s="6" t="s">
        <v>3648</v>
      </c>
      <c r="F778" s="6" t="s">
        <v>534</v>
      </c>
      <c r="G778" s="6" t="s">
        <v>528</v>
      </c>
      <c r="H778" s="6" t="s">
        <v>526</v>
      </c>
      <c r="I778" s="6">
        <v>116122.91</v>
      </c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46">
        <v>45987.477094907401</v>
      </c>
      <c r="X778" s="6" t="s">
        <v>4400</v>
      </c>
      <c r="Y778" s="6" t="s">
        <v>518</v>
      </c>
    </row>
    <row r="779" spans="1:25">
      <c r="A779" s="6">
        <v>2026</v>
      </c>
      <c r="B779" s="6" t="s">
        <v>530</v>
      </c>
      <c r="C779" s="6" t="s">
        <v>531</v>
      </c>
      <c r="D779" s="6" t="s">
        <v>2977</v>
      </c>
      <c r="E779" s="6" t="s">
        <v>2978</v>
      </c>
      <c r="F779" s="6" t="s">
        <v>534</v>
      </c>
      <c r="G779" s="6" t="s">
        <v>528</v>
      </c>
      <c r="H779" s="6" t="s">
        <v>526</v>
      </c>
      <c r="I779" s="6">
        <v>-57959138.130000003</v>
      </c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46">
        <v>45987.477094907401</v>
      </c>
      <c r="X779" s="6" t="s">
        <v>4400</v>
      </c>
      <c r="Y779" s="6" t="s">
        <v>518</v>
      </c>
    </row>
    <row r="780" spans="1:25">
      <c r="A780" s="6">
        <v>2026</v>
      </c>
      <c r="B780" s="6" t="s">
        <v>530</v>
      </c>
      <c r="C780" s="6" t="s">
        <v>531</v>
      </c>
      <c r="D780" s="6" t="s">
        <v>1283</v>
      </c>
      <c r="E780" s="6" t="s">
        <v>1284</v>
      </c>
      <c r="F780" s="6" t="s">
        <v>534</v>
      </c>
      <c r="G780" s="6" t="s">
        <v>528</v>
      </c>
      <c r="H780" s="6" t="s">
        <v>526</v>
      </c>
      <c r="I780" s="6">
        <v>276000</v>
      </c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46">
        <v>45987.477094907401</v>
      </c>
      <c r="X780" s="6" t="s">
        <v>4400</v>
      </c>
      <c r="Y780" s="6" t="s">
        <v>518</v>
      </c>
    </row>
    <row r="781" spans="1:25">
      <c r="A781" s="6">
        <v>2026</v>
      </c>
      <c r="B781" s="6" t="s">
        <v>530</v>
      </c>
      <c r="C781" s="6" t="s">
        <v>531</v>
      </c>
      <c r="D781" s="6" t="s">
        <v>1277</v>
      </c>
      <c r="E781" s="6" t="s">
        <v>1278</v>
      </c>
      <c r="F781" s="6" t="s">
        <v>534</v>
      </c>
      <c r="G781" s="6" t="s">
        <v>528</v>
      </c>
      <c r="H781" s="6" t="s">
        <v>526</v>
      </c>
      <c r="I781" s="6">
        <v>9552470.1799999997</v>
      </c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46">
        <v>45987.477094907401</v>
      </c>
      <c r="X781" s="6" t="s">
        <v>4400</v>
      </c>
      <c r="Y781" s="6" t="s">
        <v>518</v>
      </c>
    </row>
    <row r="782" spans="1:25">
      <c r="A782" s="6">
        <v>2026</v>
      </c>
      <c r="B782" s="6" t="s">
        <v>530</v>
      </c>
      <c r="C782" s="6" t="s">
        <v>531</v>
      </c>
      <c r="D782" s="6" t="s">
        <v>2687</v>
      </c>
      <c r="E782" s="6" t="s">
        <v>2688</v>
      </c>
      <c r="F782" s="6" t="s">
        <v>534</v>
      </c>
      <c r="G782" s="6" t="s">
        <v>528</v>
      </c>
      <c r="H782" s="6" t="s">
        <v>526</v>
      </c>
      <c r="I782" s="6">
        <v>0</v>
      </c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46">
        <v>45987.477094907401</v>
      </c>
      <c r="X782" s="6" t="s">
        <v>4400</v>
      </c>
      <c r="Y782" s="6" t="s">
        <v>518</v>
      </c>
    </row>
    <row r="783" spans="1:25">
      <c r="A783" s="6">
        <v>2026</v>
      </c>
      <c r="B783" s="6" t="s">
        <v>530</v>
      </c>
      <c r="C783" s="6" t="s">
        <v>531</v>
      </c>
      <c r="D783" s="6" t="s">
        <v>1539</v>
      </c>
      <c r="E783" s="6" t="s">
        <v>1540</v>
      </c>
      <c r="F783" s="6" t="s">
        <v>534</v>
      </c>
      <c r="G783" s="6" t="s">
        <v>528</v>
      </c>
      <c r="H783" s="6" t="s">
        <v>526</v>
      </c>
      <c r="I783" s="6">
        <v>1341220.8999999999</v>
      </c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46">
        <v>45987.477094907401</v>
      </c>
      <c r="X783" s="6" t="s">
        <v>4400</v>
      </c>
      <c r="Y783" s="6" t="s">
        <v>518</v>
      </c>
    </row>
    <row r="784" spans="1:25">
      <c r="A784" s="6">
        <v>2026</v>
      </c>
      <c r="B784" s="6" t="s">
        <v>530</v>
      </c>
      <c r="C784" s="6" t="s">
        <v>531</v>
      </c>
      <c r="D784" s="6" t="s">
        <v>2209</v>
      </c>
      <c r="E784" s="6" t="s">
        <v>2210</v>
      </c>
      <c r="F784" s="6" t="s">
        <v>534</v>
      </c>
      <c r="G784" s="6" t="s">
        <v>528</v>
      </c>
      <c r="H784" s="6" t="s">
        <v>526</v>
      </c>
      <c r="I784" s="6">
        <v>0</v>
      </c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46">
        <v>45987.477094907401</v>
      </c>
      <c r="X784" s="6" t="s">
        <v>4400</v>
      </c>
      <c r="Y784" s="6" t="s">
        <v>518</v>
      </c>
    </row>
    <row r="785" spans="1:25">
      <c r="A785" s="6">
        <v>2026</v>
      </c>
      <c r="B785" s="6" t="s">
        <v>530</v>
      </c>
      <c r="C785" s="6" t="s">
        <v>531</v>
      </c>
      <c r="D785" s="6" t="s">
        <v>1537</v>
      </c>
      <c r="E785" s="6" t="s">
        <v>1538</v>
      </c>
      <c r="F785" s="6" t="s">
        <v>534</v>
      </c>
      <c r="G785" s="6" t="s">
        <v>528</v>
      </c>
      <c r="H785" s="6" t="s">
        <v>526</v>
      </c>
      <c r="I785" s="6">
        <v>34376.21</v>
      </c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46">
        <v>45987.477094907401</v>
      </c>
      <c r="X785" s="6" t="s">
        <v>4400</v>
      </c>
      <c r="Y785" s="6" t="s">
        <v>518</v>
      </c>
    </row>
    <row r="786" spans="1:25">
      <c r="A786" s="6">
        <v>2026</v>
      </c>
      <c r="B786" s="6" t="s">
        <v>530</v>
      </c>
      <c r="C786" s="6" t="s">
        <v>531</v>
      </c>
      <c r="D786" s="6" t="s">
        <v>1921</v>
      </c>
      <c r="E786" s="6" t="s">
        <v>1922</v>
      </c>
      <c r="F786" s="6" t="s">
        <v>534</v>
      </c>
      <c r="G786" s="6" t="s">
        <v>528</v>
      </c>
      <c r="H786" s="6" t="s">
        <v>526</v>
      </c>
      <c r="I786" s="6">
        <v>0</v>
      </c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46">
        <v>45987.477094907401</v>
      </c>
      <c r="X786" s="6" t="s">
        <v>4400</v>
      </c>
      <c r="Y786" s="6" t="s">
        <v>518</v>
      </c>
    </row>
    <row r="787" spans="1:25">
      <c r="A787" s="6">
        <v>2026</v>
      </c>
      <c r="B787" s="6" t="s">
        <v>530</v>
      </c>
      <c r="C787" s="6" t="s">
        <v>531</v>
      </c>
      <c r="D787" s="6" t="s">
        <v>3589</v>
      </c>
      <c r="E787" s="6" t="s">
        <v>3590</v>
      </c>
      <c r="F787" s="6" t="s">
        <v>534</v>
      </c>
      <c r="G787" s="6" t="s">
        <v>528</v>
      </c>
      <c r="H787" s="6" t="s">
        <v>526</v>
      </c>
      <c r="I787" s="6">
        <v>0</v>
      </c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46">
        <v>45987.477094907401</v>
      </c>
      <c r="X787" s="6" t="s">
        <v>4400</v>
      </c>
      <c r="Y787" s="6" t="s">
        <v>518</v>
      </c>
    </row>
    <row r="788" spans="1:25">
      <c r="A788" s="6">
        <v>2026</v>
      </c>
      <c r="B788" s="6" t="s">
        <v>530</v>
      </c>
      <c r="C788" s="6" t="s">
        <v>531</v>
      </c>
      <c r="D788" s="6" t="s">
        <v>2271</v>
      </c>
      <c r="E788" s="6" t="s">
        <v>2272</v>
      </c>
      <c r="F788" s="6" t="s">
        <v>534</v>
      </c>
      <c r="G788" s="6" t="s">
        <v>528</v>
      </c>
      <c r="H788" s="6" t="s">
        <v>526</v>
      </c>
      <c r="I788" s="6">
        <v>0</v>
      </c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46">
        <v>45987.477094907401</v>
      </c>
      <c r="X788" s="6" t="s">
        <v>4400</v>
      </c>
      <c r="Y788" s="6" t="s">
        <v>518</v>
      </c>
    </row>
    <row r="789" spans="1:25">
      <c r="A789" s="6">
        <v>2026</v>
      </c>
      <c r="B789" s="6" t="s">
        <v>530</v>
      </c>
      <c r="C789" s="6" t="s">
        <v>531</v>
      </c>
      <c r="D789" s="6" t="s">
        <v>2741</v>
      </c>
      <c r="E789" s="6" t="s">
        <v>2742</v>
      </c>
      <c r="F789" s="6" t="s">
        <v>534</v>
      </c>
      <c r="G789" s="6" t="s">
        <v>528</v>
      </c>
      <c r="H789" s="6" t="s">
        <v>526</v>
      </c>
      <c r="I789" s="6">
        <v>0</v>
      </c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46">
        <v>45987.477094907401</v>
      </c>
      <c r="X789" s="6" t="s">
        <v>4400</v>
      </c>
      <c r="Y789" s="6" t="s">
        <v>518</v>
      </c>
    </row>
    <row r="790" spans="1:25">
      <c r="A790" s="6">
        <v>2026</v>
      </c>
      <c r="B790" s="6" t="s">
        <v>530</v>
      </c>
      <c r="C790" s="6" t="s">
        <v>531</v>
      </c>
      <c r="D790" s="6" t="s">
        <v>3695</v>
      </c>
      <c r="E790" s="6" t="s">
        <v>3696</v>
      </c>
      <c r="F790" s="6" t="s">
        <v>534</v>
      </c>
      <c r="G790" s="6" t="s">
        <v>528</v>
      </c>
      <c r="H790" s="6" t="s">
        <v>526</v>
      </c>
      <c r="I790" s="6">
        <v>0</v>
      </c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46">
        <v>45987.477094907401</v>
      </c>
      <c r="X790" s="6" t="s">
        <v>4400</v>
      </c>
      <c r="Y790" s="6" t="s">
        <v>518</v>
      </c>
    </row>
    <row r="791" spans="1:25">
      <c r="A791" s="6">
        <v>2026</v>
      </c>
      <c r="B791" s="6" t="s">
        <v>530</v>
      </c>
      <c r="C791" s="6" t="s">
        <v>531</v>
      </c>
      <c r="D791" s="6" t="s">
        <v>707</v>
      </c>
      <c r="E791" s="6" t="s">
        <v>708</v>
      </c>
      <c r="F791" s="6" t="s">
        <v>534</v>
      </c>
      <c r="G791" s="6" t="s">
        <v>528</v>
      </c>
      <c r="H791" s="6" t="s">
        <v>526</v>
      </c>
      <c r="I791" s="6">
        <v>0</v>
      </c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46">
        <v>45987.477094907401</v>
      </c>
      <c r="X791" s="6" t="s">
        <v>4400</v>
      </c>
      <c r="Y791" s="6" t="s">
        <v>518</v>
      </c>
    </row>
    <row r="792" spans="1:25">
      <c r="A792" s="6">
        <v>2026</v>
      </c>
      <c r="B792" s="6" t="s">
        <v>530</v>
      </c>
      <c r="C792" s="6" t="s">
        <v>531</v>
      </c>
      <c r="D792" s="6" t="s">
        <v>1821</v>
      </c>
      <c r="E792" s="6" t="s">
        <v>1822</v>
      </c>
      <c r="F792" s="6" t="s">
        <v>534</v>
      </c>
      <c r="G792" s="6" t="s">
        <v>528</v>
      </c>
      <c r="H792" s="6" t="s">
        <v>526</v>
      </c>
      <c r="I792" s="6">
        <v>1438000</v>
      </c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46">
        <v>45987.477094907401</v>
      </c>
      <c r="X792" s="6" t="s">
        <v>4400</v>
      </c>
      <c r="Y792" s="6" t="s">
        <v>518</v>
      </c>
    </row>
    <row r="793" spans="1:25">
      <c r="A793" s="6">
        <v>2026</v>
      </c>
      <c r="B793" s="6" t="s">
        <v>530</v>
      </c>
      <c r="C793" s="6" t="s">
        <v>531</v>
      </c>
      <c r="D793" s="6" t="s">
        <v>619</v>
      </c>
      <c r="E793" s="6" t="s">
        <v>620</v>
      </c>
      <c r="F793" s="6" t="s">
        <v>534</v>
      </c>
      <c r="G793" s="6" t="s">
        <v>528</v>
      </c>
      <c r="H793" s="6" t="s">
        <v>526</v>
      </c>
      <c r="I793" s="6">
        <v>0</v>
      </c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46">
        <v>45987.477094907401</v>
      </c>
      <c r="X793" s="6" t="s">
        <v>4400</v>
      </c>
      <c r="Y793" s="6" t="s">
        <v>518</v>
      </c>
    </row>
    <row r="794" spans="1:25">
      <c r="A794" s="6">
        <v>2026</v>
      </c>
      <c r="B794" s="6" t="s">
        <v>530</v>
      </c>
      <c r="C794" s="6" t="s">
        <v>531</v>
      </c>
      <c r="D794" s="6" t="s">
        <v>2413</v>
      </c>
      <c r="E794" s="6" t="s">
        <v>2414</v>
      </c>
      <c r="F794" s="6" t="s">
        <v>534</v>
      </c>
      <c r="G794" s="6" t="s">
        <v>528</v>
      </c>
      <c r="H794" s="6" t="s">
        <v>526</v>
      </c>
      <c r="I794" s="6">
        <v>150361.35999999999</v>
      </c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46">
        <v>45987.477094907401</v>
      </c>
      <c r="X794" s="6" t="s">
        <v>4400</v>
      </c>
      <c r="Y794" s="6" t="s">
        <v>518</v>
      </c>
    </row>
    <row r="795" spans="1:25">
      <c r="A795" s="6">
        <v>2026</v>
      </c>
      <c r="B795" s="6" t="s">
        <v>530</v>
      </c>
      <c r="C795" s="6" t="s">
        <v>531</v>
      </c>
      <c r="D795" s="6" t="s">
        <v>4297</v>
      </c>
      <c r="E795" s="6" t="s">
        <v>4298</v>
      </c>
      <c r="F795" s="6" t="s">
        <v>534</v>
      </c>
      <c r="G795" s="6" t="s">
        <v>528</v>
      </c>
      <c r="H795" s="6" t="s">
        <v>526</v>
      </c>
      <c r="I795" s="6">
        <v>0</v>
      </c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46">
        <v>45987.477094907401</v>
      </c>
      <c r="X795" s="6" t="s">
        <v>4400</v>
      </c>
      <c r="Y795" s="6" t="s">
        <v>518</v>
      </c>
    </row>
    <row r="796" spans="1:25">
      <c r="A796" s="6">
        <v>2026</v>
      </c>
      <c r="B796" s="6" t="s">
        <v>530</v>
      </c>
      <c r="C796" s="6" t="s">
        <v>531</v>
      </c>
      <c r="D796" s="6" t="s">
        <v>3513</v>
      </c>
      <c r="E796" s="6" t="s">
        <v>3514</v>
      </c>
      <c r="F796" s="6" t="s">
        <v>534</v>
      </c>
      <c r="G796" s="6" t="s">
        <v>528</v>
      </c>
      <c r="H796" s="6" t="s">
        <v>526</v>
      </c>
      <c r="I796" s="6">
        <v>1220000</v>
      </c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46">
        <v>45987.477094907401</v>
      </c>
      <c r="X796" s="6" t="s">
        <v>4400</v>
      </c>
      <c r="Y796" s="6" t="s">
        <v>518</v>
      </c>
    </row>
    <row r="797" spans="1:25">
      <c r="A797" s="6">
        <v>2026</v>
      </c>
      <c r="B797" s="6" t="s">
        <v>530</v>
      </c>
      <c r="C797" s="6" t="s">
        <v>531</v>
      </c>
      <c r="D797" s="6" t="s">
        <v>4155</v>
      </c>
      <c r="E797" s="6" t="s">
        <v>4156</v>
      </c>
      <c r="F797" s="6" t="s">
        <v>534</v>
      </c>
      <c r="G797" s="6" t="s">
        <v>528</v>
      </c>
      <c r="H797" s="6" t="s">
        <v>526</v>
      </c>
      <c r="I797" s="6">
        <v>0</v>
      </c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46">
        <v>45987.477094907401</v>
      </c>
      <c r="X797" s="6" t="s">
        <v>4400</v>
      </c>
      <c r="Y797" s="6" t="s">
        <v>518</v>
      </c>
    </row>
    <row r="798" spans="1:25">
      <c r="A798" s="6">
        <v>2026</v>
      </c>
      <c r="B798" s="6" t="s">
        <v>530</v>
      </c>
      <c r="C798" s="6" t="s">
        <v>531</v>
      </c>
      <c r="D798" s="6" t="s">
        <v>1053</v>
      </c>
      <c r="E798" s="6" t="s">
        <v>1054</v>
      </c>
      <c r="F798" s="6" t="s">
        <v>534</v>
      </c>
      <c r="G798" s="6" t="s">
        <v>528</v>
      </c>
      <c r="H798" s="6" t="s">
        <v>526</v>
      </c>
      <c r="I798" s="6">
        <v>0</v>
      </c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46">
        <v>45987.477094907401</v>
      </c>
      <c r="X798" s="6" t="s">
        <v>4400</v>
      </c>
      <c r="Y798" s="6" t="s">
        <v>518</v>
      </c>
    </row>
    <row r="799" spans="1:25">
      <c r="A799" s="6">
        <v>2026</v>
      </c>
      <c r="B799" s="6" t="s">
        <v>530</v>
      </c>
      <c r="C799" s="6" t="s">
        <v>531</v>
      </c>
      <c r="D799" s="6" t="s">
        <v>3861</v>
      </c>
      <c r="E799" s="6" t="s">
        <v>3862</v>
      </c>
      <c r="F799" s="6" t="s">
        <v>534</v>
      </c>
      <c r="G799" s="6" t="s">
        <v>528</v>
      </c>
      <c r="H799" s="6" t="s">
        <v>526</v>
      </c>
      <c r="I799" s="6">
        <v>0</v>
      </c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46">
        <v>45987.477094907401</v>
      </c>
      <c r="X799" s="6" t="s">
        <v>4400</v>
      </c>
      <c r="Y799" s="6" t="s">
        <v>518</v>
      </c>
    </row>
    <row r="800" spans="1:25">
      <c r="A800" s="6">
        <v>2026</v>
      </c>
      <c r="B800" s="6" t="s">
        <v>530</v>
      </c>
      <c r="C800" s="6" t="s">
        <v>531</v>
      </c>
      <c r="D800" s="6" t="s">
        <v>3681</v>
      </c>
      <c r="E800" s="6" t="s">
        <v>3682</v>
      </c>
      <c r="F800" s="6" t="s">
        <v>534</v>
      </c>
      <c r="G800" s="6" t="s">
        <v>528</v>
      </c>
      <c r="H800" s="6" t="s">
        <v>526</v>
      </c>
      <c r="I800" s="6">
        <v>21825463.449999999</v>
      </c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46">
        <v>45987.477094907401</v>
      </c>
      <c r="X800" s="6" t="s">
        <v>4400</v>
      </c>
      <c r="Y800" s="6" t="s">
        <v>518</v>
      </c>
    </row>
    <row r="801" spans="1:25">
      <c r="A801" s="6">
        <v>2026</v>
      </c>
      <c r="B801" s="6" t="s">
        <v>530</v>
      </c>
      <c r="C801" s="6" t="s">
        <v>531</v>
      </c>
      <c r="D801" s="6" t="s">
        <v>2801</v>
      </c>
      <c r="E801" s="6" t="s">
        <v>2802</v>
      </c>
      <c r="F801" s="6" t="s">
        <v>534</v>
      </c>
      <c r="G801" s="6" t="s">
        <v>528</v>
      </c>
      <c r="H801" s="6" t="s">
        <v>526</v>
      </c>
      <c r="I801" s="6">
        <v>0</v>
      </c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46">
        <v>45987.477094907401</v>
      </c>
      <c r="X801" s="6" t="s">
        <v>4400</v>
      </c>
      <c r="Y801" s="6" t="s">
        <v>518</v>
      </c>
    </row>
    <row r="802" spans="1:25">
      <c r="A802" s="6">
        <v>2026</v>
      </c>
      <c r="B802" s="6" t="s">
        <v>530</v>
      </c>
      <c r="C802" s="6" t="s">
        <v>531</v>
      </c>
      <c r="D802" s="6" t="s">
        <v>2525</v>
      </c>
      <c r="E802" s="6" t="s">
        <v>2526</v>
      </c>
      <c r="F802" s="6" t="s">
        <v>534</v>
      </c>
      <c r="G802" s="6" t="s">
        <v>528</v>
      </c>
      <c r="H802" s="6" t="s">
        <v>526</v>
      </c>
      <c r="I802" s="6">
        <v>0</v>
      </c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46">
        <v>45987.477094907401</v>
      </c>
      <c r="X802" s="6" t="s">
        <v>4400</v>
      </c>
      <c r="Y802" s="6" t="s">
        <v>518</v>
      </c>
    </row>
    <row r="803" spans="1:25">
      <c r="A803" s="6">
        <v>2026</v>
      </c>
      <c r="B803" s="6" t="s">
        <v>530</v>
      </c>
      <c r="C803" s="6" t="s">
        <v>531</v>
      </c>
      <c r="D803" s="6" t="s">
        <v>2989</v>
      </c>
      <c r="E803" s="6" t="s">
        <v>2990</v>
      </c>
      <c r="F803" s="6" t="s">
        <v>534</v>
      </c>
      <c r="G803" s="6" t="s">
        <v>528</v>
      </c>
      <c r="H803" s="6" t="s">
        <v>526</v>
      </c>
      <c r="I803" s="6">
        <v>10000</v>
      </c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46">
        <v>45987.477094907401</v>
      </c>
      <c r="X803" s="6" t="s">
        <v>4400</v>
      </c>
      <c r="Y803" s="6" t="s">
        <v>518</v>
      </c>
    </row>
    <row r="804" spans="1:25">
      <c r="A804" s="6">
        <v>2026</v>
      </c>
      <c r="B804" s="6" t="s">
        <v>530</v>
      </c>
      <c r="C804" s="6" t="s">
        <v>531</v>
      </c>
      <c r="D804" s="6" t="s">
        <v>3849</v>
      </c>
      <c r="E804" s="6" t="s">
        <v>3850</v>
      </c>
      <c r="F804" s="6" t="s">
        <v>534</v>
      </c>
      <c r="G804" s="6" t="s">
        <v>528</v>
      </c>
      <c r="H804" s="6" t="s">
        <v>526</v>
      </c>
      <c r="I804" s="6">
        <v>0</v>
      </c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46">
        <v>45987.477094907401</v>
      </c>
      <c r="X804" s="6" t="s">
        <v>4400</v>
      </c>
      <c r="Y804" s="6" t="s">
        <v>518</v>
      </c>
    </row>
    <row r="805" spans="1:25">
      <c r="A805" s="6">
        <v>2026</v>
      </c>
      <c r="B805" s="6" t="s">
        <v>530</v>
      </c>
      <c r="C805" s="6" t="s">
        <v>531</v>
      </c>
      <c r="D805" s="6" t="s">
        <v>2177</v>
      </c>
      <c r="E805" s="6" t="s">
        <v>2178</v>
      </c>
      <c r="F805" s="6" t="s">
        <v>534</v>
      </c>
      <c r="G805" s="6" t="s">
        <v>528</v>
      </c>
      <c r="H805" s="6" t="s">
        <v>526</v>
      </c>
      <c r="I805" s="6">
        <v>800000</v>
      </c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46">
        <v>45987.477094907401</v>
      </c>
      <c r="X805" s="6" t="s">
        <v>4400</v>
      </c>
      <c r="Y805" s="6" t="s">
        <v>518</v>
      </c>
    </row>
    <row r="806" spans="1:25">
      <c r="A806" s="6">
        <v>2026</v>
      </c>
      <c r="B806" s="6" t="s">
        <v>530</v>
      </c>
      <c r="C806" s="6" t="s">
        <v>531</v>
      </c>
      <c r="D806" s="6" t="s">
        <v>2795</v>
      </c>
      <c r="E806" s="6" t="s">
        <v>2796</v>
      </c>
      <c r="F806" s="6" t="s">
        <v>534</v>
      </c>
      <c r="G806" s="6" t="s">
        <v>528</v>
      </c>
      <c r="H806" s="6" t="s">
        <v>526</v>
      </c>
      <c r="I806" s="6">
        <v>1255000</v>
      </c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46">
        <v>45987.477094907401</v>
      </c>
      <c r="X806" s="6" t="s">
        <v>4400</v>
      </c>
      <c r="Y806" s="6" t="s">
        <v>518</v>
      </c>
    </row>
    <row r="807" spans="1:25">
      <c r="A807" s="6">
        <v>2026</v>
      </c>
      <c r="B807" s="6" t="s">
        <v>530</v>
      </c>
      <c r="C807" s="6" t="s">
        <v>531</v>
      </c>
      <c r="D807" s="6" t="s">
        <v>4057</v>
      </c>
      <c r="E807" s="6" t="s">
        <v>4058</v>
      </c>
      <c r="F807" s="6" t="s">
        <v>534</v>
      </c>
      <c r="G807" s="6" t="s">
        <v>528</v>
      </c>
      <c r="H807" s="6" t="s">
        <v>526</v>
      </c>
      <c r="I807" s="6">
        <v>1102.5</v>
      </c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46">
        <v>45987.477094907401</v>
      </c>
      <c r="X807" s="6" t="s">
        <v>4400</v>
      </c>
      <c r="Y807" s="6" t="s">
        <v>518</v>
      </c>
    </row>
    <row r="808" spans="1:25">
      <c r="A808" s="6">
        <v>2026</v>
      </c>
      <c r="B808" s="6" t="s">
        <v>530</v>
      </c>
      <c r="C808" s="6" t="s">
        <v>531</v>
      </c>
      <c r="D808" s="6" t="s">
        <v>1111</v>
      </c>
      <c r="E808" s="6" t="s">
        <v>1112</v>
      </c>
      <c r="F808" s="6" t="s">
        <v>534</v>
      </c>
      <c r="G808" s="6" t="s">
        <v>528</v>
      </c>
      <c r="H808" s="6" t="s">
        <v>526</v>
      </c>
      <c r="I808" s="6">
        <v>0</v>
      </c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46">
        <v>45987.477094907401</v>
      </c>
      <c r="X808" s="6" t="s">
        <v>4400</v>
      </c>
      <c r="Y808" s="6" t="s">
        <v>518</v>
      </c>
    </row>
    <row r="809" spans="1:25">
      <c r="A809" s="6">
        <v>2026</v>
      </c>
      <c r="B809" s="6" t="s">
        <v>530</v>
      </c>
      <c r="C809" s="6" t="s">
        <v>531</v>
      </c>
      <c r="D809" s="6" t="s">
        <v>1113</v>
      </c>
      <c r="E809" s="6" t="s">
        <v>1114</v>
      </c>
      <c r="F809" s="6" t="s">
        <v>534</v>
      </c>
      <c r="G809" s="6" t="s">
        <v>528</v>
      </c>
      <c r="H809" s="6" t="s">
        <v>526</v>
      </c>
      <c r="I809" s="6">
        <v>27439.14</v>
      </c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46">
        <v>45987.477094907401</v>
      </c>
      <c r="X809" s="6" t="s">
        <v>4400</v>
      </c>
      <c r="Y809" s="6" t="s">
        <v>518</v>
      </c>
    </row>
    <row r="810" spans="1:25">
      <c r="A810" s="6">
        <v>2026</v>
      </c>
      <c r="B810" s="6" t="s">
        <v>530</v>
      </c>
      <c r="C810" s="6" t="s">
        <v>531</v>
      </c>
      <c r="D810" s="6" t="s">
        <v>1117</v>
      </c>
      <c r="E810" s="6" t="s">
        <v>1118</v>
      </c>
      <c r="F810" s="6" t="s">
        <v>534</v>
      </c>
      <c r="G810" s="6" t="s">
        <v>528</v>
      </c>
      <c r="H810" s="6" t="s">
        <v>526</v>
      </c>
      <c r="I810" s="6">
        <v>180000</v>
      </c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46">
        <v>45987.477094907401</v>
      </c>
      <c r="X810" s="6" t="s">
        <v>4400</v>
      </c>
      <c r="Y810" s="6" t="s">
        <v>518</v>
      </c>
    </row>
    <row r="811" spans="1:25">
      <c r="A811" s="6">
        <v>2026</v>
      </c>
      <c r="B811" s="6" t="s">
        <v>530</v>
      </c>
      <c r="C811" s="6" t="s">
        <v>531</v>
      </c>
      <c r="D811" s="6" t="s">
        <v>2751</v>
      </c>
      <c r="E811" s="6" t="s">
        <v>2752</v>
      </c>
      <c r="F811" s="6" t="s">
        <v>534</v>
      </c>
      <c r="G811" s="6" t="s">
        <v>528</v>
      </c>
      <c r="H811" s="6" t="s">
        <v>526</v>
      </c>
      <c r="I811" s="6">
        <v>0</v>
      </c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46">
        <v>45987.477094907401</v>
      </c>
      <c r="X811" s="6" t="s">
        <v>4400</v>
      </c>
      <c r="Y811" s="6" t="s">
        <v>518</v>
      </c>
    </row>
    <row r="812" spans="1:25">
      <c r="A812" s="6">
        <v>2026</v>
      </c>
      <c r="B812" s="6" t="s">
        <v>530</v>
      </c>
      <c r="C812" s="6" t="s">
        <v>531</v>
      </c>
      <c r="D812" s="6" t="s">
        <v>4247</v>
      </c>
      <c r="E812" s="6" t="s">
        <v>4248</v>
      </c>
      <c r="F812" s="6" t="s">
        <v>534</v>
      </c>
      <c r="G812" s="6" t="s">
        <v>528</v>
      </c>
      <c r="H812" s="6" t="s">
        <v>526</v>
      </c>
      <c r="I812" s="6">
        <v>1490000</v>
      </c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46">
        <v>45987.477094907401</v>
      </c>
      <c r="X812" s="6" t="s">
        <v>4400</v>
      </c>
      <c r="Y812" s="6" t="s">
        <v>518</v>
      </c>
    </row>
    <row r="813" spans="1:25">
      <c r="A813" s="6">
        <v>2026</v>
      </c>
      <c r="B813" s="6" t="s">
        <v>530</v>
      </c>
      <c r="C813" s="6" t="s">
        <v>531</v>
      </c>
      <c r="D813" s="6" t="s">
        <v>1127</v>
      </c>
      <c r="E813" s="6" t="s">
        <v>1128</v>
      </c>
      <c r="F813" s="6" t="s">
        <v>534</v>
      </c>
      <c r="G813" s="6" t="s">
        <v>528</v>
      </c>
      <c r="H813" s="6" t="s">
        <v>526</v>
      </c>
      <c r="I813" s="6">
        <v>150700</v>
      </c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46">
        <v>45987.477094907401</v>
      </c>
      <c r="X813" s="6" t="s">
        <v>4400</v>
      </c>
      <c r="Y813" s="6" t="s">
        <v>518</v>
      </c>
    </row>
    <row r="814" spans="1:25">
      <c r="A814" s="6">
        <v>2026</v>
      </c>
      <c r="B814" s="6" t="s">
        <v>530</v>
      </c>
      <c r="C814" s="6" t="s">
        <v>531</v>
      </c>
      <c r="D814" s="6" t="s">
        <v>2753</v>
      </c>
      <c r="E814" s="6" t="s">
        <v>2754</v>
      </c>
      <c r="F814" s="6" t="s">
        <v>534</v>
      </c>
      <c r="G814" s="6" t="s">
        <v>528</v>
      </c>
      <c r="H814" s="6" t="s">
        <v>526</v>
      </c>
      <c r="I814" s="6">
        <v>0</v>
      </c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46">
        <v>45987.477094907401</v>
      </c>
      <c r="X814" s="6" t="s">
        <v>4400</v>
      </c>
      <c r="Y814" s="6" t="s">
        <v>518</v>
      </c>
    </row>
    <row r="815" spans="1:25">
      <c r="A815" s="6">
        <v>2026</v>
      </c>
      <c r="B815" s="6" t="s">
        <v>530</v>
      </c>
      <c r="C815" s="6" t="s">
        <v>531</v>
      </c>
      <c r="D815" s="6" t="s">
        <v>3391</v>
      </c>
      <c r="E815" s="6" t="s">
        <v>3392</v>
      </c>
      <c r="F815" s="6" t="s">
        <v>534</v>
      </c>
      <c r="G815" s="6" t="s">
        <v>528</v>
      </c>
      <c r="H815" s="6" t="s">
        <v>526</v>
      </c>
      <c r="I815" s="6">
        <v>284000</v>
      </c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46">
        <v>45987.477094907401</v>
      </c>
      <c r="X815" s="6" t="s">
        <v>4400</v>
      </c>
      <c r="Y815" s="6" t="s">
        <v>518</v>
      </c>
    </row>
    <row r="816" spans="1:25">
      <c r="A816" s="6">
        <v>2026</v>
      </c>
      <c r="B816" s="6" t="s">
        <v>530</v>
      </c>
      <c r="C816" s="6" t="s">
        <v>531</v>
      </c>
      <c r="D816" s="6" t="s">
        <v>1021</v>
      </c>
      <c r="E816" s="6" t="s">
        <v>1022</v>
      </c>
      <c r="F816" s="6" t="s">
        <v>534</v>
      </c>
      <c r="G816" s="6" t="s">
        <v>528</v>
      </c>
      <c r="H816" s="6" t="s">
        <v>526</v>
      </c>
      <c r="I816" s="6">
        <v>0</v>
      </c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46">
        <v>45987.477094907401</v>
      </c>
      <c r="X816" s="6" t="s">
        <v>4400</v>
      </c>
      <c r="Y816" s="6" t="s">
        <v>518</v>
      </c>
    </row>
    <row r="817" spans="1:25">
      <c r="A817" s="6">
        <v>2026</v>
      </c>
      <c r="B817" s="6" t="s">
        <v>530</v>
      </c>
      <c r="C817" s="6" t="s">
        <v>531</v>
      </c>
      <c r="D817" s="6" t="s">
        <v>2535</v>
      </c>
      <c r="E817" s="6" t="s">
        <v>2536</v>
      </c>
      <c r="F817" s="6" t="s">
        <v>534</v>
      </c>
      <c r="G817" s="6" t="s">
        <v>528</v>
      </c>
      <c r="H817" s="6" t="s">
        <v>526</v>
      </c>
      <c r="I817" s="6">
        <v>0</v>
      </c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46">
        <v>45987.477094907401</v>
      </c>
      <c r="X817" s="6" t="s">
        <v>4400</v>
      </c>
      <c r="Y817" s="6" t="s">
        <v>518</v>
      </c>
    </row>
    <row r="818" spans="1:25">
      <c r="A818" s="6">
        <v>2026</v>
      </c>
      <c r="B818" s="6" t="s">
        <v>530</v>
      </c>
      <c r="C818" s="6" t="s">
        <v>531</v>
      </c>
      <c r="D818" s="6" t="s">
        <v>2307</v>
      </c>
      <c r="E818" s="6" t="s">
        <v>2308</v>
      </c>
      <c r="F818" s="6" t="s">
        <v>534</v>
      </c>
      <c r="G818" s="6" t="s">
        <v>528</v>
      </c>
      <c r="H818" s="6" t="s">
        <v>526</v>
      </c>
      <c r="I818" s="6">
        <v>172500</v>
      </c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46">
        <v>45987.477094907401</v>
      </c>
      <c r="X818" s="6" t="s">
        <v>4400</v>
      </c>
      <c r="Y818" s="6" t="s">
        <v>518</v>
      </c>
    </row>
    <row r="819" spans="1:25">
      <c r="A819" s="6">
        <v>2026</v>
      </c>
      <c r="B819" s="6" t="s">
        <v>530</v>
      </c>
      <c r="C819" s="6" t="s">
        <v>531</v>
      </c>
      <c r="D819" s="6" t="s">
        <v>4061</v>
      </c>
      <c r="E819" s="6" t="s">
        <v>4062</v>
      </c>
      <c r="F819" s="6" t="s">
        <v>534</v>
      </c>
      <c r="G819" s="6" t="s">
        <v>528</v>
      </c>
      <c r="H819" s="6" t="s">
        <v>526</v>
      </c>
      <c r="I819" s="6">
        <v>0</v>
      </c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46">
        <v>45987.477094907401</v>
      </c>
      <c r="X819" s="6" t="s">
        <v>4400</v>
      </c>
      <c r="Y819" s="6" t="s">
        <v>518</v>
      </c>
    </row>
    <row r="820" spans="1:25">
      <c r="A820" s="6">
        <v>2026</v>
      </c>
      <c r="B820" s="6" t="s">
        <v>530</v>
      </c>
      <c r="C820" s="6" t="s">
        <v>531</v>
      </c>
      <c r="D820" s="6" t="s">
        <v>3417</v>
      </c>
      <c r="E820" s="6" t="s">
        <v>3418</v>
      </c>
      <c r="F820" s="6" t="s">
        <v>534</v>
      </c>
      <c r="G820" s="6" t="s">
        <v>528</v>
      </c>
      <c r="H820" s="6" t="s">
        <v>526</v>
      </c>
      <c r="I820" s="6">
        <v>6500000</v>
      </c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46">
        <v>45987.477094907401</v>
      </c>
      <c r="X820" s="6" t="s">
        <v>4400</v>
      </c>
      <c r="Y820" s="6" t="s">
        <v>518</v>
      </c>
    </row>
    <row r="821" spans="1:25">
      <c r="A821" s="6">
        <v>2026</v>
      </c>
      <c r="B821" s="6" t="s">
        <v>530</v>
      </c>
      <c r="C821" s="6" t="s">
        <v>531</v>
      </c>
      <c r="D821" s="6" t="s">
        <v>2215</v>
      </c>
      <c r="E821" s="6" t="s">
        <v>2216</v>
      </c>
      <c r="F821" s="6" t="s">
        <v>534</v>
      </c>
      <c r="G821" s="6" t="s">
        <v>528</v>
      </c>
      <c r="H821" s="6" t="s">
        <v>526</v>
      </c>
      <c r="I821" s="6">
        <v>0</v>
      </c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46">
        <v>45987.477094907401</v>
      </c>
      <c r="X821" s="6" t="s">
        <v>4400</v>
      </c>
      <c r="Y821" s="6" t="s">
        <v>518</v>
      </c>
    </row>
    <row r="822" spans="1:25">
      <c r="A822" s="6">
        <v>2026</v>
      </c>
      <c r="B822" s="6" t="s">
        <v>530</v>
      </c>
      <c r="C822" s="6" t="s">
        <v>531</v>
      </c>
      <c r="D822" s="6" t="s">
        <v>4281</v>
      </c>
      <c r="E822" s="6" t="s">
        <v>4282</v>
      </c>
      <c r="F822" s="6" t="s">
        <v>534</v>
      </c>
      <c r="G822" s="6" t="s">
        <v>528</v>
      </c>
      <c r="H822" s="6" t="s">
        <v>526</v>
      </c>
      <c r="I822" s="6">
        <v>0</v>
      </c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46">
        <v>45987.477094907401</v>
      </c>
      <c r="X822" s="6" t="s">
        <v>4400</v>
      </c>
      <c r="Y822" s="6" t="s">
        <v>518</v>
      </c>
    </row>
    <row r="823" spans="1:25">
      <c r="A823" s="6">
        <v>2026</v>
      </c>
      <c r="B823" s="6" t="s">
        <v>530</v>
      </c>
      <c r="C823" s="6" t="s">
        <v>531</v>
      </c>
      <c r="D823" s="6" t="s">
        <v>661</v>
      </c>
      <c r="E823" s="6" t="s">
        <v>662</v>
      </c>
      <c r="F823" s="6" t="s">
        <v>534</v>
      </c>
      <c r="G823" s="6" t="s">
        <v>528</v>
      </c>
      <c r="H823" s="6" t="s">
        <v>526</v>
      </c>
      <c r="I823" s="6">
        <v>276000</v>
      </c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46">
        <v>45987.477094907401</v>
      </c>
      <c r="X823" s="6" t="s">
        <v>4400</v>
      </c>
      <c r="Y823" s="6" t="s">
        <v>518</v>
      </c>
    </row>
    <row r="824" spans="1:25">
      <c r="A824" s="6">
        <v>2026</v>
      </c>
      <c r="B824" s="6" t="s">
        <v>530</v>
      </c>
      <c r="C824" s="6" t="s">
        <v>531</v>
      </c>
      <c r="D824" s="6" t="s">
        <v>4363</v>
      </c>
      <c r="E824" s="6" t="s">
        <v>4364</v>
      </c>
      <c r="F824" s="6" t="s">
        <v>534</v>
      </c>
      <c r="G824" s="6" t="s">
        <v>528</v>
      </c>
      <c r="H824" s="6" t="s">
        <v>526</v>
      </c>
      <c r="I824" s="6">
        <v>0</v>
      </c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46">
        <v>45987.477094907401</v>
      </c>
      <c r="X824" s="6" t="s">
        <v>4400</v>
      </c>
      <c r="Y824" s="6" t="s">
        <v>518</v>
      </c>
    </row>
    <row r="825" spans="1:25">
      <c r="A825" s="6">
        <v>2026</v>
      </c>
      <c r="B825" s="6" t="s">
        <v>530</v>
      </c>
      <c r="C825" s="6" t="s">
        <v>531</v>
      </c>
      <c r="D825" s="6" t="s">
        <v>655</v>
      </c>
      <c r="E825" s="6" t="s">
        <v>656</v>
      </c>
      <c r="F825" s="6" t="s">
        <v>534</v>
      </c>
      <c r="G825" s="6" t="s">
        <v>528</v>
      </c>
      <c r="H825" s="6" t="s">
        <v>526</v>
      </c>
      <c r="I825" s="6">
        <v>0</v>
      </c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46">
        <v>45987.477094907401</v>
      </c>
      <c r="X825" s="6" t="s">
        <v>4400</v>
      </c>
      <c r="Y825" s="6" t="s">
        <v>518</v>
      </c>
    </row>
    <row r="826" spans="1:25">
      <c r="A826" s="6">
        <v>2026</v>
      </c>
      <c r="B826" s="6" t="s">
        <v>530</v>
      </c>
      <c r="C826" s="6" t="s">
        <v>531</v>
      </c>
      <c r="D826" s="6" t="s">
        <v>3611</v>
      </c>
      <c r="E826" s="6" t="s">
        <v>3612</v>
      </c>
      <c r="F826" s="6" t="s">
        <v>534</v>
      </c>
      <c r="G826" s="6" t="s">
        <v>528</v>
      </c>
      <c r="H826" s="6" t="s">
        <v>526</v>
      </c>
      <c r="I826" s="6">
        <v>30000</v>
      </c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46">
        <v>45987.477094907401</v>
      </c>
      <c r="X826" s="6" t="s">
        <v>4400</v>
      </c>
      <c r="Y826" s="6" t="s">
        <v>518</v>
      </c>
    </row>
    <row r="827" spans="1:25">
      <c r="A827" s="6">
        <v>2026</v>
      </c>
      <c r="B827" s="6" t="s">
        <v>530</v>
      </c>
      <c r="C827" s="6" t="s">
        <v>531</v>
      </c>
      <c r="D827" s="6" t="s">
        <v>4307</v>
      </c>
      <c r="E827" s="6" t="s">
        <v>4308</v>
      </c>
      <c r="F827" s="6" t="s">
        <v>534</v>
      </c>
      <c r="G827" s="6" t="s">
        <v>528</v>
      </c>
      <c r="H827" s="6" t="s">
        <v>526</v>
      </c>
      <c r="I827" s="6">
        <v>0</v>
      </c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46">
        <v>45987.477094907401</v>
      </c>
      <c r="X827" s="6" t="s">
        <v>4400</v>
      </c>
      <c r="Y827" s="6" t="s">
        <v>518</v>
      </c>
    </row>
    <row r="828" spans="1:25">
      <c r="A828" s="6">
        <v>2026</v>
      </c>
      <c r="B828" s="6" t="s">
        <v>530</v>
      </c>
      <c r="C828" s="6" t="s">
        <v>531</v>
      </c>
      <c r="D828" s="6" t="s">
        <v>4259</v>
      </c>
      <c r="E828" s="6" t="s">
        <v>4260</v>
      </c>
      <c r="F828" s="6" t="s">
        <v>534</v>
      </c>
      <c r="G828" s="6" t="s">
        <v>528</v>
      </c>
      <c r="H828" s="6" t="s">
        <v>526</v>
      </c>
      <c r="I828" s="6">
        <v>0</v>
      </c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46">
        <v>45987.477094907401</v>
      </c>
      <c r="X828" s="6" t="s">
        <v>4400</v>
      </c>
      <c r="Y828" s="6" t="s">
        <v>518</v>
      </c>
    </row>
    <row r="829" spans="1:25">
      <c r="A829" s="6">
        <v>2026</v>
      </c>
      <c r="B829" s="6" t="s">
        <v>530</v>
      </c>
      <c r="C829" s="6" t="s">
        <v>531</v>
      </c>
      <c r="D829" s="6" t="s">
        <v>1141</v>
      </c>
      <c r="E829" s="6" t="s">
        <v>1142</v>
      </c>
      <c r="F829" s="6" t="s">
        <v>534</v>
      </c>
      <c r="G829" s="6" t="s">
        <v>528</v>
      </c>
      <c r="H829" s="6" t="s">
        <v>526</v>
      </c>
      <c r="I829" s="6">
        <v>0</v>
      </c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46">
        <v>45987.477094907401</v>
      </c>
      <c r="X829" s="6" t="s">
        <v>4400</v>
      </c>
      <c r="Y829" s="6" t="s">
        <v>518</v>
      </c>
    </row>
    <row r="830" spans="1:25">
      <c r="A830" s="6">
        <v>2026</v>
      </c>
      <c r="B830" s="6" t="s">
        <v>530</v>
      </c>
      <c r="C830" s="6" t="s">
        <v>531</v>
      </c>
      <c r="D830" s="6" t="s">
        <v>817</v>
      </c>
      <c r="E830" s="6" t="s">
        <v>818</v>
      </c>
      <c r="F830" s="6" t="s">
        <v>534</v>
      </c>
      <c r="G830" s="6" t="s">
        <v>528</v>
      </c>
      <c r="H830" s="6" t="s">
        <v>526</v>
      </c>
      <c r="I830" s="6">
        <v>27649424.800000001</v>
      </c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46">
        <v>45987.477094907401</v>
      </c>
      <c r="X830" s="6" t="s">
        <v>4400</v>
      </c>
      <c r="Y830" s="6" t="s">
        <v>518</v>
      </c>
    </row>
    <row r="831" spans="1:25">
      <c r="A831" s="6">
        <v>2026</v>
      </c>
      <c r="B831" s="6" t="s">
        <v>530</v>
      </c>
      <c r="C831" s="6" t="s">
        <v>531</v>
      </c>
      <c r="D831" s="6" t="s">
        <v>3431</v>
      </c>
      <c r="E831" s="6" t="s">
        <v>3432</v>
      </c>
      <c r="F831" s="6" t="s">
        <v>534</v>
      </c>
      <c r="G831" s="6" t="s">
        <v>528</v>
      </c>
      <c r="H831" s="6" t="s">
        <v>526</v>
      </c>
      <c r="I831" s="6">
        <v>0</v>
      </c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46">
        <v>45987.477094907401</v>
      </c>
      <c r="X831" s="6" t="s">
        <v>4400</v>
      </c>
      <c r="Y831" s="6" t="s">
        <v>518</v>
      </c>
    </row>
    <row r="832" spans="1:25">
      <c r="A832" s="6">
        <v>2026</v>
      </c>
      <c r="B832" s="6" t="s">
        <v>530</v>
      </c>
      <c r="C832" s="6" t="s">
        <v>531</v>
      </c>
      <c r="D832" s="6" t="s">
        <v>1697</v>
      </c>
      <c r="E832" s="6" t="s">
        <v>1698</v>
      </c>
      <c r="F832" s="6" t="s">
        <v>534</v>
      </c>
      <c r="G832" s="6" t="s">
        <v>528</v>
      </c>
      <c r="H832" s="6" t="s">
        <v>526</v>
      </c>
      <c r="I832" s="6">
        <v>0</v>
      </c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46">
        <v>45987.477094907401</v>
      </c>
      <c r="X832" s="6" t="s">
        <v>4400</v>
      </c>
      <c r="Y832" s="6" t="s">
        <v>518</v>
      </c>
    </row>
    <row r="833" spans="1:25">
      <c r="A833" s="6">
        <v>2026</v>
      </c>
      <c r="B833" s="6" t="s">
        <v>530</v>
      </c>
      <c r="C833" s="6" t="s">
        <v>531</v>
      </c>
      <c r="D833" s="6" t="s">
        <v>1945</v>
      </c>
      <c r="E833" s="6" t="s">
        <v>1946</v>
      </c>
      <c r="F833" s="6" t="s">
        <v>534</v>
      </c>
      <c r="G833" s="6" t="s">
        <v>528</v>
      </c>
      <c r="H833" s="6" t="s">
        <v>526</v>
      </c>
      <c r="I833" s="6">
        <v>0</v>
      </c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46">
        <v>45987.477094907401</v>
      </c>
      <c r="X833" s="6" t="s">
        <v>4400</v>
      </c>
      <c r="Y833" s="6" t="s">
        <v>518</v>
      </c>
    </row>
    <row r="834" spans="1:25">
      <c r="A834" s="6">
        <v>2026</v>
      </c>
      <c r="B834" s="6" t="s">
        <v>530</v>
      </c>
      <c r="C834" s="6" t="s">
        <v>531</v>
      </c>
      <c r="D834" s="6" t="s">
        <v>1737</v>
      </c>
      <c r="E834" s="6" t="s">
        <v>1738</v>
      </c>
      <c r="F834" s="6" t="s">
        <v>534</v>
      </c>
      <c r="G834" s="6" t="s">
        <v>528</v>
      </c>
      <c r="H834" s="6" t="s">
        <v>526</v>
      </c>
      <c r="I834" s="6">
        <v>0</v>
      </c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46">
        <v>45987.477094907401</v>
      </c>
      <c r="X834" s="6" t="s">
        <v>4400</v>
      </c>
      <c r="Y834" s="6" t="s">
        <v>518</v>
      </c>
    </row>
    <row r="835" spans="1:25">
      <c r="A835" s="6">
        <v>2026</v>
      </c>
      <c r="B835" s="6" t="s">
        <v>530</v>
      </c>
      <c r="C835" s="6" t="s">
        <v>531</v>
      </c>
      <c r="D835" s="6" t="s">
        <v>1777</v>
      </c>
      <c r="E835" s="6" t="s">
        <v>1778</v>
      </c>
      <c r="F835" s="6" t="s">
        <v>534</v>
      </c>
      <c r="G835" s="6" t="s">
        <v>528</v>
      </c>
      <c r="H835" s="6" t="s">
        <v>526</v>
      </c>
      <c r="I835" s="6">
        <v>83748.83</v>
      </c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46">
        <v>45987.477094907401</v>
      </c>
      <c r="X835" s="6" t="s">
        <v>4400</v>
      </c>
      <c r="Y835" s="6" t="s">
        <v>518</v>
      </c>
    </row>
    <row r="836" spans="1:25">
      <c r="A836" s="6">
        <v>2026</v>
      </c>
      <c r="B836" s="6" t="s">
        <v>530</v>
      </c>
      <c r="C836" s="6" t="s">
        <v>531</v>
      </c>
      <c r="D836" s="6" t="s">
        <v>3983</v>
      </c>
      <c r="E836" s="6" t="s">
        <v>3984</v>
      </c>
      <c r="F836" s="6" t="s">
        <v>534</v>
      </c>
      <c r="G836" s="6" t="s">
        <v>528</v>
      </c>
      <c r="H836" s="6" t="s">
        <v>526</v>
      </c>
      <c r="I836" s="6">
        <v>0</v>
      </c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46">
        <v>45987.477094907401</v>
      </c>
      <c r="X836" s="6" t="s">
        <v>4400</v>
      </c>
      <c r="Y836" s="6" t="s">
        <v>518</v>
      </c>
    </row>
    <row r="837" spans="1:25">
      <c r="A837" s="6">
        <v>2026</v>
      </c>
      <c r="B837" s="6" t="s">
        <v>530</v>
      </c>
      <c r="C837" s="6" t="s">
        <v>531</v>
      </c>
      <c r="D837" s="6" t="s">
        <v>1927</v>
      </c>
      <c r="E837" s="6" t="s">
        <v>1928</v>
      </c>
      <c r="F837" s="6" t="s">
        <v>534</v>
      </c>
      <c r="G837" s="6" t="s">
        <v>528</v>
      </c>
      <c r="H837" s="6" t="s">
        <v>526</v>
      </c>
      <c r="I837" s="6">
        <v>110225</v>
      </c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46">
        <v>45987.477094907401</v>
      </c>
      <c r="X837" s="6" t="s">
        <v>4400</v>
      </c>
      <c r="Y837" s="6" t="s">
        <v>518</v>
      </c>
    </row>
    <row r="838" spans="1:25">
      <c r="A838" s="6">
        <v>2026</v>
      </c>
      <c r="B838" s="6" t="s">
        <v>530</v>
      </c>
      <c r="C838" s="6" t="s">
        <v>531</v>
      </c>
      <c r="D838" s="6" t="s">
        <v>1149</v>
      </c>
      <c r="E838" s="6" t="s">
        <v>1150</v>
      </c>
      <c r="F838" s="6" t="s">
        <v>534</v>
      </c>
      <c r="G838" s="6" t="s">
        <v>528</v>
      </c>
      <c r="H838" s="6" t="s">
        <v>526</v>
      </c>
      <c r="I838" s="6">
        <v>196000</v>
      </c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46">
        <v>45987.477094907401</v>
      </c>
      <c r="X838" s="6" t="s">
        <v>4400</v>
      </c>
      <c r="Y838" s="6" t="s">
        <v>518</v>
      </c>
    </row>
    <row r="839" spans="1:25">
      <c r="A839" s="6">
        <v>2026</v>
      </c>
      <c r="B839" s="6" t="s">
        <v>530</v>
      </c>
      <c r="C839" s="6" t="s">
        <v>531</v>
      </c>
      <c r="D839" s="6" t="s">
        <v>649</v>
      </c>
      <c r="E839" s="6" t="s">
        <v>650</v>
      </c>
      <c r="F839" s="6" t="s">
        <v>534</v>
      </c>
      <c r="G839" s="6" t="s">
        <v>528</v>
      </c>
      <c r="H839" s="6" t="s">
        <v>526</v>
      </c>
      <c r="I839" s="6">
        <v>1102.5</v>
      </c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46">
        <v>45987.477094907401</v>
      </c>
      <c r="X839" s="6" t="s">
        <v>4400</v>
      </c>
      <c r="Y839" s="6" t="s">
        <v>518</v>
      </c>
    </row>
    <row r="840" spans="1:25">
      <c r="A840" s="6">
        <v>2026</v>
      </c>
      <c r="B840" s="6" t="s">
        <v>530</v>
      </c>
      <c r="C840" s="6" t="s">
        <v>531</v>
      </c>
      <c r="D840" s="6" t="s">
        <v>2239</v>
      </c>
      <c r="E840" s="6" t="s">
        <v>2240</v>
      </c>
      <c r="F840" s="6" t="s">
        <v>534</v>
      </c>
      <c r="G840" s="6" t="s">
        <v>528</v>
      </c>
      <c r="H840" s="6" t="s">
        <v>526</v>
      </c>
      <c r="I840" s="6">
        <v>250000</v>
      </c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46">
        <v>45987.477094907401</v>
      </c>
      <c r="X840" s="6" t="s">
        <v>4400</v>
      </c>
      <c r="Y840" s="6" t="s">
        <v>518</v>
      </c>
    </row>
    <row r="841" spans="1:25">
      <c r="A841" s="6">
        <v>2026</v>
      </c>
      <c r="B841" s="6" t="s">
        <v>530</v>
      </c>
      <c r="C841" s="6" t="s">
        <v>531</v>
      </c>
      <c r="D841" s="6" t="s">
        <v>4397</v>
      </c>
      <c r="E841" s="6" t="s">
        <v>4398</v>
      </c>
      <c r="F841" s="6" t="s">
        <v>534</v>
      </c>
      <c r="G841" s="6" t="s">
        <v>528</v>
      </c>
      <c r="H841" s="6" t="s">
        <v>526</v>
      </c>
      <c r="I841" s="6">
        <v>0</v>
      </c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46">
        <v>45987.477094907401</v>
      </c>
      <c r="X841" s="6" t="s">
        <v>4400</v>
      </c>
      <c r="Y841" s="6" t="s">
        <v>518</v>
      </c>
    </row>
    <row r="842" spans="1:25">
      <c r="A842" s="6">
        <v>2026</v>
      </c>
      <c r="B842" s="6" t="s">
        <v>530</v>
      </c>
      <c r="C842" s="6" t="s">
        <v>531</v>
      </c>
      <c r="D842" s="6" t="s">
        <v>2853</v>
      </c>
      <c r="E842" s="6" t="s">
        <v>2854</v>
      </c>
      <c r="F842" s="6" t="s">
        <v>534</v>
      </c>
      <c r="G842" s="6" t="s">
        <v>528</v>
      </c>
      <c r="H842" s="6" t="s">
        <v>526</v>
      </c>
      <c r="I842" s="6">
        <v>98487.32</v>
      </c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46">
        <v>45987.477094907401</v>
      </c>
      <c r="X842" s="6" t="s">
        <v>4400</v>
      </c>
      <c r="Y842" s="6" t="s">
        <v>518</v>
      </c>
    </row>
    <row r="843" spans="1:25">
      <c r="A843" s="6">
        <v>2026</v>
      </c>
      <c r="B843" s="6" t="s">
        <v>530</v>
      </c>
      <c r="C843" s="6" t="s">
        <v>531</v>
      </c>
      <c r="D843" s="6" t="s">
        <v>979</v>
      </c>
      <c r="E843" s="6" t="s">
        <v>980</v>
      </c>
      <c r="F843" s="6" t="s">
        <v>534</v>
      </c>
      <c r="G843" s="6" t="s">
        <v>528</v>
      </c>
      <c r="H843" s="6" t="s">
        <v>526</v>
      </c>
      <c r="I843" s="6">
        <v>26800</v>
      </c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46">
        <v>45987.477094907401</v>
      </c>
      <c r="X843" s="6" t="s">
        <v>4400</v>
      </c>
      <c r="Y843" s="6" t="s">
        <v>518</v>
      </c>
    </row>
    <row r="844" spans="1:25">
      <c r="A844" s="6">
        <v>2026</v>
      </c>
      <c r="B844" s="6" t="s">
        <v>530</v>
      </c>
      <c r="C844" s="6" t="s">
        <v>531</v>
      </c>
      <c r="D844" s="6" t="s">
        <v>3021</v>
      </c>
      <c r="E844" s="6" t="s">
        <v>3022</v>
      </c>
      <c r="F844" s="6" t="s">
        <v>534</v>
      </c>
      <c r="G844" s="6" t="s">
        <v>528</v>
      </c>
      <c r="H844" s="6" t="s">
        <v>526</v>
      </c>
      <c r="I844" s="6">
        <v>1759778.7</v>
      </c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46">
        <v>45987.477094907401</v>
      </c>
      <c r="X844" s="6" t="s">
        <v>4400</v>
      </c>
      <c r="Y844" s="6" t="s">
        <v>518</v>
      </c>
    </row>
    <row r="845" spans="1:25">
      <c r="A845" s="6">
        <v>2026</v>
      </c>
      <c r="B845" s="6" t="s">
        <v>530</v>
      </c>
      <c r="C845" s="6" t="s">
        <v>531</v>
      </c>
      <c r="D845" s="6" t="s">
        <v>1673</v>
      </c>
      <c r="E845" s="6" t="s">
        <v>1674</v>
      </c>
      <c r="F845" s="6" t="s">
        <v>534</v>
      </c>
      <c r="G845" s="6" t="s">
        <v>528</v>
      </c>
      <c r="H845" s="6" t="s">
        <v>526</v>
      </c>
      <c r="I845" s="6">
        <v>0</v>
      </c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46">
        <v>45987.477094907401</v>
      </c>
      <c r="X845" s="6" t="s">
        <v>4400</v>
      </c>
      <c r="Y845" s="6" t="s">
        <v>518</v>
      </c>
    </row>
    <row r="846" spans="1:25">
      <c r="A846" s="6">
        <v>2026</v>
      </c>
      <c r="B846" s="6" t="s">
        <v>530</v>
      </c>
      <c r="C846" s="6" t="s">
        <v>531</v>
      </c>
      <c r="D846" s="6" t="s">
        <v>2565</v>
      </c>
      <c r="E846" s="6" t="s">
        <v>2566</v>
      </c>
      <c r="F846" s="6" t="s">
        <v>534</v>
      </c>
      <c r="G846" s="6" t="s">
        <v>528</v>
      </c>
      <c r="H846" s="6" t="s">
        <v>526</v>
      </c>
      <c r="I846" s="6">
        <v>0</v>
      </c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46">
        <v>45987.477094907401</v>
      </c>
      <c r="X846" s="6" t="s">
        <v>4400</v>
      </c>
      <c r="Y846" s="6" t="s">
        <v>518</v>
      </c>
    </row>
    <row r="847" spans="1:25">
      <c r="A847" s="6">
        <v>2026</v>
      </c>
      <c r="B847" s="6" t="s">
        <v>530</v>
      </c>
      <c r="C847" s="6" t="s">
        <v>531</v>
      </c>
      <c r="D847" s="6" t="s">
        <v>3957</v>
      </c>
      <c r="E847" s="6" t="s">
        <v>3958</v>
      </c>
      <c r="F847" s="6" t="s">
        <v>534</v>
      </c>
      <c r="G847" s="6" t="s">
        <v>528</v>
      </c>
      <c r="H847" s="6" t="s">
        <v>526</v>
      </c>
      <c r="I847" s="6">
        <v>196053.43</v>
      </c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46">
        <v>45987.477094907401</v>
      </c>
      <c r="X847" s="6" t="s">
        <v>4400</v>
      </c>
      <c r="Y847" s="6" t="s">
        <v>518</v>
      </c>
    </row>
    <row r="848" spans="1:25">
      <c r="A848" s="6">
        <v>2026</v>
      </c>
      <c r="B848" s="6" t="s">
        <v>530</v>
      </c>
      <c r="C848" s="6" t="s">
        <v>531</v>
      </c>
      <c r="D848" s="6" t="s">
        <v>2829</v>
      </c>
      <c r="E848" s="6" t="s">
        <v>2830</v>
      </c>
      <c r="F848" s="6" t="s">
        <v>534</v>
      </c>
      <c r="G848" s="6" t="s">
        <v>528</v>
      </c>
      <c r="H848" s="6" t="s">
        <v>526</v>
      </c>
      <c r="I848" s="6">
        <v>9000</v>
      </c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46">
        <v>45987.477094907401</v>
      </c>
      <c r="X848" s="6" t="s">
        <v>4400</v>
      </c>
      <c r="Y848" s="6" t="s">
        <v>518</v>
      </c>
    </row>
    <row r="849" spans="1:25">
      <c r="A849" s="6">
        <v>2026</v>
      </c>
      <c r="B849" s="6" t="s">
        <v>530</v>
      </c>
      <c r="C849" s="6" t="s">
        <v>531</v>
      </c>
      <c r="D849" s="6" t="s">
        <v>4167</v>
      </c>
      <c r="E849" s="6" t="s">
        <v>4168</v>
      </c>
      <c r="F849" s="6" t="s">
        <v>534</v>
      </c>
      <c r="G849" s="6" t="s">
        <v>528</v>
      </c>
      <c r="H849" s="6" t="s">
        <v>526</v>
      </c>
      <c r="I849" s="6">
        <v>18776.27</v>
      </c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46">
        <v>45987.477094907401</v>
      </c>
      <c r="X849" s="6" t="s">
        <v>4400</v>
      </c>
      <c r="Y849" s="6" t="s">
        <v>518</v>
      </c>
    </row>
    <row r="850" spans="1:25">
      <c r="A850" s="6">
        <v>2026</v>
      </c>
      <c r="B850" s="6" t="s">
        <v>530</v>
      </c>
      <c r="C850" s="6" t="s">
        <v>531</v>
      </c>
      <c r="D850" s="6" t="s">
        <v>2635</v>
      </c>
      <c r="E850" s="6" t="s">
        <v>2636</v>
      </c>
      <c r="F850" s="6" t="s">
        <v>534</v>
      </c>
      <c r="G850" s="6" t="s">
        <v>528</v>
      </c>
      <c r="H850" s="6" t="s">
        <v>526</v>
      </c>
      <c r="I850" s="6">
        <v>0</v>
      </c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46">
        <v>45987.477094907401</v>
      </c>
      <c r="X850" s="6" t="s">
        <v>4400</v>
      </c>
      <c r="Y850" s="6" t="s">
        <v>518</v>
      </c>
    </row>
    <row r="851" spans="1:25">
      <c r="A851" s="6">
        <v>2026</v>
      </c>
      <c r="B851" s="6" t="s">
        <v>530</v>
      </c>
      <c r="C851" s="6" t="s">
        <v>531</v>
      </c>
      <c r="D851" s="6" t="s">
        <v>3973</v>
      </c>
      <c r="E851" s="6" t="s">
        <v>3974</v>
      </c>
      <c r="F851" s="6" t="s">
        <v>534</v>
      </c>
      <c r="G851" s="6" t="s">
        <v>528</v>
      </c>
      <c r="H851" s="6" t="s">
        <v>526</v>
      </c>
      <c r="I851" s="6">
        <v>0</v>
      </c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46">
        <v>45987.477094907401</v>
      </c>
      <c r="X851" s="6" t="s">
        <v>4400</v>
      </c>
      <c r="Y851" s="6" t="s">
        <v>518</v>
      </c>
    </row>
    <row r="852" spans="1:25">
      <c r="A852" s="6">
        <v>2026</v>
      </c>
      <c r="B852" s="6" t="s">
        <v>530</v>
      </c>
      <c r="C852" s="6" t="s">
        <v>531</v>
      </c>
      <c r="D852" s="6" t="s">
        <v>853</v>
      </c>
      <c r="E852" s="6" t="s">
        <v>854</v>
      </c>
      <c r="F852" s="6" t="s">
        <v>534</v>
      </c>
      <c r="G852" s="6" t="s">
        <v>528</v>
      </c>
      <c r="H852" s="6" t="s">
        <v>526</v>
      </c>
      <c r="I852" s="6">
        <v>0</v>
      </c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46">
        <v>45987.477094907401</v>
      </c>
      <c r="X852" s="6" t="s">
        <v>4400</v>
      </c>
      <c r="Y852" s="6" t="s">
        <v>518</v>
      </c>
    </row>
    <row r="853" spans="1:25">
      <c r="A853" s="6">
        <v>2026</v>
      </c>
      <c r="B853" s="6" t="s">
        <v>530</v>
      </c>
      <c r="C853" s="6" t="s">
        <v>531</v>
      </c>
      <c r="D853" s="6" t="s">
        <v>3565</v>
      </c>
      <c r="E853" s="6" t="s">
        <v>3566</v>
      </c>
      <c r="F853" s="6" t="s">
        <v>534</v>
      </c>
      <c r="G853" s="6" t="s">
        <v>528</v>
      </c>
      <c r="H853" s="6" t="s">
        <v>526</v>
      </c>
      <c r="I853" s="6">
        <v>0</v>
      </c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46">
        <v>45987.477094907401</v>
      </c>
      <c r="X853" s="6" t="s">
        <v>4400</v>
      </c>
      <c r="Y853" s="6" t="s">
        <v>518</v>
      </c>
    </row>
    <row r="854" spans="1:25">
      <c r="A854" s="6">
        <v>2026</v>
      </c>
      <c r="B854" s="6" t="s">
        <v>530</v>
      </c>
      <c r="C854" s="6" t="s">
        <v>531</v>
      </c>
      <c r="D854" s="6" t="s">
        <v>2225</v>
      </c>
      <c r="E854" s="6" t="s">
        <v>2226</v>
      </c>
      <c r="F854" s="6" t="s">
        <v>534</v>
      </c>
      <c r="G854" s="6" t="s">
        <v>528</v>
      </c>
      <c r="H854" s="6" t="s">
        <v>526</v>
      </c>
      <c r="I854" s="6">
        <v>0</v>
      </c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46">
        <v>45987.477094907401</v>
      </c>
      <c r="X854" s="6" t="s">
        <v>4400</v>
      </c>
      <c r="Y854" s="6" t="s">
        <v>518</v>
      </c>
    </row>
    <row r="855" spans="1:25">
      <c r="A855" s="6">
        <v>2026</v>
      </c>
      <c r="B855" s="6" t="s">
        <v>530</v>
      </c>
      <c r="C855" s="6" t="s">
        <v>531</v>
      </c>
      <c r="D855" s="6" t="s">
        <v>1655</v>
      </c>
      <c r="E855" s="6" t="s">
        <v>1656</v>
      </c>
      <c r="F855" s="6" t="s">
        <v>534</v>
      </c>
      <c r="G855" s="6" t="s">
        <v>528</v>
      </c>
      <c r="H855" s="6" t="s">
        <v>526</v>
      </c>
      <c r="I855" s="6">
        <v>66971.72</v>
      </c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46">
        <v>45987.477094907401</v>
      </c>
      <c r="X855" s="6" t="s">
        <v>4400</v>
      </c>
      <c r="Y855" s="6" t="s">
        <v>518</v>
      </c>
    </row>
    <row r="856" spans="1:25">
      <c r="A856" s="6">
        <v>2026</v>
      </c>
      <c r="B856" s="6" t="s">
        <v>530</v>
      </c>
      <c r="C856" s="6" t="s">
        <v>531</v>
      </c>
      <c r="D856" s="6" t="s">
        <v>1707</v>
      </c>
      <c r="E856" s="6" t="s">
        <v>1708</v>
      </c>
      <c r="F856" s="6" t="s">
        <v>534</v>
      </c>
      <c r="G856" s="6" t="s">
        <v>528</v>
      </c>
      <c r="H856" s="6" t="s">
        <v>526</v>
      </c>
      <c r="I856" s="6">
        <v>0</v>
      </c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46">
        <v>45987.477094907401</v>
      </c>
      <c r="X856" s="6" t="s">
        <v>4400</v>
      </c>
      <c r="Y856" s="6" t="s">
        <v>518</v>
      </c>
    </row>
    <row r="857" spans="1:25">
      <c r="A857" s="6">
        <v>2026</v>
      </c>
      <c r="B857" s="6" t="s">
        <v>530</v>
      </c>
      <c r="C857" s="6" t="s">
        <v>531</v>
      </c>
      <c r="D857" s="6" t="s">
        <v>2923</v>
      </c>
      <c r="E857" s="6" t="s">
        <v>2924</v>
      </c>
      <c r="F857" s="6" t="s">
        <v>534</v>
      </c>
      <c r="G857" s="6" t="s">
        <v>528</v>
      </c>
      <c r="H857" s="6" t="s">
        <v>526</v>
      </c>
      <c r="I857" s="6">
        <v>0</v>
      </c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46">
        <v>45987.477094907401</v>
      </c>
      <c r="X857" s="6" t="s">
        <v>4400</v>
      </c>
      <c r="Y857" s="6" t="s">
        <v>518</v>
      </c>
    </row>
    <row r="858" spans="1:25">
      <c r="A858" s="6">
        <v>2026</v>
      </c>
      <c r="B858" s="6" t="s">
        <v>530</v>
      </c>
      <c r="C858" s="6" t="s">
        <v>531</v>
      </c>
      <c r="D858" s="6" t="s">
        <v>1593</v>
      </c>
      <c r="E858" s="6" t="s">
        <v>1594</v>
      </c>
      <c r="F858" s="6" t="s">
        <v>534</v>
      </c>
      <c r="G858" s="6" t="s">
        <v>528</v>
      </c>
      <c r="H858" s="6" t="s">
        <v>526</v>
      </c>
      <c r="I858" s="6">
        <v>0</v>
      </c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46">
        <v>45987.477094907401</v>
      </c>
      <c r="X858" s="6" t="s">
        <v>4400</v>
      </c>
      <c r="Y858" s="6" t="s">
        <v>518</v>
      </c>
    </row>
    <row r="859" spans="1:25">
      <c r="A859" s="6">
        <v>2026</v>
      </c>
      <c r="B859" s="6" t="s">
        <v>530</v>
      </c>
      <c r="C859" s="6" t="s">
        <v>531</v>
      </c>
      <c r="D859" s="6" t="s">
        <v>1079</v>
      </c>
      <c r="E859" s="6" t="s">
        <v>1080</v>
      </c>
      <c r="F859" s="6" t="s">
        <v>534</v>
      </c>
      <c r="G859" s="6" t="s">
        <v>528</v>
      </c>
      <c r="H859" s="6" t="s">
        <v>526</v>
      </c>
      <c r="I859" s="6">
        <v>0</v>
      </c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46">
        <v>45987.477094907401</v>
      </c>
      <c r="X859" s="6" t="s">
        <v>4400</v>
      </c>
      <c r="Y859" s="6" t="s">
        <v>518</v>
      </c>
    </row>
    <row r="860" spans="1:25">
      <c r="A860" s="6">
        <v>2026</v>
      </c>
      <c r="B860" s="6" t="s">
        <v>530</v>
      </c>
      <c r="C860" s="6" t="s">
        <v>531</v>
      </c>
      <c r="D860" s="6" t="s">
        <v>3191</v>
      </c>
      <c r="E860" s="6" t="s">
        <v>3192</v>
      </c>
      <c r="F860" s="6" t="s">
        <v>534</v>
      </c>
      <c r="G860" s="6" t="s">
        <v>528</v>
      </c>
      <c r="H860" s="6" t="s">
        <v>526</v>
      </c>
      <c r="I860" s="6">
        <v>55000</v>
      </c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46">
        <v>45987.477094907401</v>
      </c>
      <c r="X860" s="6" t="s">
        <v>4400</v>
      </c>
      <c r="Y860" s="6" t="s">
        <v>518</v>
      </c>
    </row>
    <row r="861" spans="1:25">
      <c r="A861" s="6">
        <v>2026</v>
      </c>
      <c r="B861" s="6" t="s">
        <v>530</v>
      </c>
      <c r="C861" s="6" t="s">
        <v>531</v>
      </c>
      <c r="D861" s="6" t="s">
        <v>545</v>
      </c>
      <c r="E861" s="6" t="s">
        <v>546</v>
      </c>
      <c r="F861" s="6" t="s">
        <v>534</v>
      </c>
      <c r="G861" s="6" t="s">
        <v>528</v>
      </c>
      <c r="H861" s="6" t="s">
        <v>526</v>
      </c>
      <c r="I861" s="6">
        <v>547323.12</v>
      </c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46">
        <v>45987.477094907401</v>
      </c>
      <c r="X861" s="6" t="s">
        <v>4400</v>
      </c>
      <c r="Y861" s="6" t="s">
        <v>518</v>
      </c>
    </row>
    <row r="862" spans="1:25">
      <c r="A862" s="6">
        <v>2026</v>
      </c>
      <c r="B862" s="6" t="s">
        <v>530</v>
      </c>
      <c r="C862" s="6" t="s">
        <v>531</v>
      </c>
      <c r="D862" s="6" t="s">
        <v>1711</v>
      </c>
      <c r="E862" s="6" t="s">
        <v>1712</v>
      </c>
      <c r="F862" s="6" t="s">
        <v>534</v>
      </c>
      <c r="G862" s="6" t="s">
        <v>528</v>
      </c>
      <c r="H862" s="6" t="s">
        <v>526</v>
      </c>
      <c r="I862" s="6">
        <v>0</v>
      </c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46">
        <v>45987.477094907401</v>
      </c>
      <c r="X862" s="6" t="s">
        <v>4400</v>
      </c>
      <c r="Y862" s="6" t="s">
        <v>518</v>
      </c>
    </row>
    <row r="863" spans="1:25">
      <c r="A863" s="6">
        <v>2026</v>
      </c>
      <c r="B863" s="6" t="s">
        <v>530</v>
      </c>
      <c r="C863" s="6" t="s">
        <v>531</v>
      </c>
      <c r="D863" s="6" t="s">
        <v>2151</v>
      </c>
      <c r="E863" s="6" t="s">
        <v>2152</v>
      </c>
      <c r="F863" s="6" t="s">
        <v>534</v>
      </c>
      <c r="G863" s="6" t="s">
        <v>528</v>
      </c>
      <c r="H863" s="6" t="s">
        <v>526</v>
      </c>
      <c r="I863" s="6">
        <v>0</v>
      </c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46">
        <v>45987.477094907401</v>
      </c>
      <c r="X863" s="6" t="s">
        <v>4400</v>
      </c>
      <c r="Y863" s="6" t="s">
        <v>518</v>
      </c>
    </row>
    <row r="864" spans="1:25">
      <c r="A864" s="6">
        <v>2026</v>
      </c>
      <c r="B864" s="6" t="s">
        <v>530</v>
      </c>
      <c r="C864" s="6" t="s">
        <v>531</v>
      </c>
      <c r="D864" s="6" t="s">
        <v>3853</v>
      </c>
      <c r="E864" s="6" t="s">
        <v>3854</v>
      </c>
      <c r="F864" s="6" t="s">
        <v>534</v>
      </c>
      <c r="G864" s="6" t="s">
        <v>528</v>
      </c>
      <c r="H864" s="6" t="s">
        <v>526</v>
      </c>
      <c r="I864" s="6">
        <v>361166.17</v>
      </c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46">
        <v>45987.477094907401</v>
      </c>
      <c r="X864" s="6" t="s">
        <v>4400</v>
      </c>
      <c r="Y864" s="6" t="s">
        <v>518</v>
      </c>
    </row>
    <row r="865" spans="1:25">
      <c r="A865" s="6">
        <v>2026</v>
      </c>
      <c r="B865" s="6" t="s">
        <v>530</v>
      </c>
      <c r="C865" s="6" t="s">
        <v>531</v>
      </c>
      <c r="D865" s="6" t="s">
        <v>2797</v>
      </c>
      <c r="E865" s="6" t="s">
        <v>2798</v>
      </c>
      <c r="F865" s="6" t="s">
        <v>534</v>
      </c>
      <c r="G865" s="6" t="s">
        <v>528</v>
      </c>
      <c r="H865" s="6" t="s">
        <v>526</v>
      </c>
      <c r="I865" s="6">
        <v>0</v>
      </c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46">
        <v>45987.477094907401</v>
      </c>
      <c r="X865" s="6" t="s">
        <v>4400</v>
      </c>
      <c r="Y865" s="6" t="s">
        <v>518</v>
      </c>
    </row>
    <row r="866" spans="1:25">
      <c r="A866" s="6">
        <v>2026</v>
      </c>
      <c r="B866" s="6" t="s">
        <v>530</v>
      </c>
      <c r="C866" s="6" t="s">
        <v>531</v>
      </c>
      <c r="D866" s="6" t="s">
        <v>3679</v>
      </c>
      <c r="E866" s="6" t="s">
        <v>3680</v>
      </c>
      <c r="F866" s="6" t="s">
        <v>534</v>
      </c>
      <c r="G866" s="6" t="s">
        <v>528</v>
      </c>
      <c r="H866" s="6" t="s">
        <v>526</v>
      </c>
      <c r="I866" s="6">
        <v>3434514.33</v>
      </c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46">
        <v>45987.477094907401</v>
      </c>
      <c r="X866" s="6" t="s">
        <v>4400</v>
      </c>
      <c r="Y866" s="6" t="s">
        <v>518</v>
      </c>
    </row>
    <row r="867" spans="1:25">
      <c r="A867" s="6">
        <v>2026</v>
      </c>
      <c r="B867" s="6" t="s">
        <v>530</v>
      </c>
      <c r="C867" s="6" t="s">
        <v>531</v>
      </c>
      <c r="D867" s="6" t="s">
        <v>2995</v>
      </c>
      <c r="E867" s="6" t="s">
        <v>2996</v>
      </c>
      <c r="F867" s="6" t="s">
        <v>534</v>
      </c>
      <c r="G867" s="6" t="s">
        <v>528</v>
      </c>
      <c r="H867" s="6" t="s">
        <v>526</v>
      </c>
      <c r="I867" s="6">
        <v>9470935.3800000008</v>
      </c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46">
        <v>45987.477094907401</v>
      </c>
      <c r="X867" s="6" t="s">
        <v>4400</v>
      </c>
      <c r="Y867" s="6" t="s">
        <v>518</v>
      </c>
    </row>
    <row r="868" spans="1:25">
      <c r="A868" s="6">
        <v>2026</v>
      </c>
      <c r="B868" s="6" t="s">
        <v>530</v>
      </c>
      <c r="C868" s="6" t="s">
        <v>531</v>
      </c>
      <c r="D868" s="6" t="s">
        <v>1421</v>
      </c>
      <c r="E868" s="6" t="s">
        <v>1422</v>
      </c>
      <c r="F868" s="6" t="s">
        <v>534</v>
      </c>
      <c r="G868" s="6" t="s">
        <v>528</v>
      </c>
      <c r="H868" s="6" t="s">
        <v>526</v>
      </c>
      <c r="I868" s="6">
        <v>0</v>
      </c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46">
        <v>45987.477094907401</v>
      </c>
      <c r="X868" s="6" t="s">
        <v>4400</v>
      </c>
      <c r="Y868" s="6" t="s">
        <v>518</v>
      </c>
    </row>
    <row r="869" spans="1:25">
      <c r="A869" s="6">
        <v>2026</v>
      </c>
      <c r="B869" s="6" t="s">
        <v>530</v>
      </c>
      <c r="C869" s="6" t="s">
        <v>531</v>
      </c>
      <c r="D869" s="6" t="s">
        <v>4235</v>
      </c>
      <c r="E869" s="6" t="s">
        <v>4236</v>
      </c>
      <c r="F869" s="6" t="s">
        <v>534</v>
      </c>
      <c r="G869" s="6" t="s">
        <v>528</v>
      </c>
      <c r="H869" s="6" t="s">
        <v>526</v>
      </c>
      <c r="I869" s="6">
        <v>5969341.9900000002</v>
      </c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46">
        <v>45987.477094907401</v>
      </c>
      <c r="X869" s="6" t="s">
        <v>4400</v>
      </c>
      <c r="Y869" s="6" t="s">
        <v>518</v>
      </c>
    </row>
    <row r="870" spans="1:25">
      <c r="A870" s="6">
        <v>2026</v>
      </c>
      <c r="B870" s="6" t="s">
        <v>530</v>
      </c>
      <c r="C870" s="6" t="s">
        <v>531</v>
      </c>
      <c r="D870" s="6" t="s">
        <v>2531</v>
      </c>
      <c r="E870" s="6" t="s">
        <v>2532</v>
      </c>
      <c r="F870" s="6" t="s">
        <v>534</v>
      </c>
      <c r="G870" s="6" t="s">
        <v>528</v>
      </c>
      <c r="H870" s="6" t="s">
        <v>526</v>
      </c>
      <c r="I870" s="6">
        <v>0</v>
      </c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46">
        <v>45987.477094907401</v>
      </c>
      <c r="X870" s="6" t="s">
        <v>4400</v>
      </c>
      <c r="Y870" s="6" t="s">
        <v>518</v>
      </c>
    </row>
    <row r="871" spans="1:25">
      <c r="A871" s="6">
        <v>2026</v>
      </c>
      <c r="B871" s="6" t="s">
        <v>530</v>
      </c>
      <c r="C871" s="6" t="s">
        <v>531</v>
      </c>
      <c r="D871" s="6" t="s">
        <v>3579</v>
      </c>
      <c r="E871" s="6" t="s">
        <v>3580</v>
      </c>
      <c r="F871" s="6" t="s">
        <v>534</v>
      </c>
      <c r="G871" s="6" t="s">
        <v>528</v>
      </c>
      <c r="H871" s="6" t="s">
        <v>526</v>
      </c>
      <c r="I871" s="6">
        <v>0</v>
      </c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46">
        <v>45987.477094907401</v>
      </c>
      <c r="X871" s="6" t="s">
        <v>4400</v>
      </c>
      <c r="Y871" s="6" t="s">
        <v>518</v>
      </c>
    </row>
    <row r="872" spans="1:25">
      <c r="A872" s="6">
        <v>2026</v>
      </c>
      <c r="B872" s="6" t="s">
        <v>530</v>
      </c>
      <c r="C872" s="6" t="s">
        <v>531</v>
      </c>
      <c r="D872" s="6" t="s">
        <v>1031</v>
      </c>
      <c r="E872" s="6" t="s">
        <v>1032</v>
      </c>
      <c r="F872" s="6" t="s">
        <v>534</v>
      </c>
      <c r="G872" s="6" t="s">
        <v>528</v>
      </c>
      <c r="H872" s="6" t="s">
        <v>526</v>
      </c>
      <c r="I872" s="6">
        <v>0</v>
      </c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46">
        <v>45987.477094907401</v>
      </c>
      <c r="X872" s="6" t="s">
        <v>4400</v>
      </c>
      <c r="Y872" s="6" t="s">
        <v>518</v>
      </c>
    </row>
    <row r="873" spans="1:25">
      <c r="A873" s="6">
        <v>2026</v>
      </c>
      <c r="B873" s="6" t="s">
        <v>530</v>
      </c>
      <c r="C873" s="6" t="s">
        <v>531</v>
      </c>
      <c r="D873" s="6" t="s">
        <v>1035</v>
      </c>
      <c r="E873" s="6" t="s">
        <v>1036</v>
      </c>
      <c r="F873" s="6" t="s">
        <v>534</v>
      </c>
      <c r="G873" s="6" t="s">
        <v>528</v>
      </c>
      <c r="H873" s="6" t="s">
        <v>526</v>
      </c>
      <c r="I873" s="6">
        <v>0</v>
      </c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46">
        <v>45987.477094907401</v>
      </c>
      <c r="X873" s="6" t="s">
        <v>4400</v>
      </c>
      <c r="Y873" s="6" t="s">
        <v>518</v>
      </c>
    </row>
    <row r="874" spans="1:25">
      <c r="A874" s="6">
        <v>2026</v>
      </c>
      <c r="B874" s="6" t="s">
        <v>530</v>
      </c>
      <c r="C874" s="6" t="s">
        <v>531</v>
      </c>
      <c r="D874" s="6" t="s">
        <v>4249</v>
      </c>
      <c r="E874" s="6" t="s">
        <v>4250</v>
      </c>
      <c r="F874" s="6" t="s">
        <v>534</v>
      </c>
      <c r="G874" s="6" t="s">
        <v>528</v>
      </c>
      <c r="H874" s="6" t="s">
        <v>526</v>
      </c>
      <c r="I874" s="6">
        <v>200000</v>
      </c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46">
        <v>45987.477094907401</v>
      </c>
      <c r="X874" s="6" t="s">
        <v>4400</v>
      </c>
      <c r="Y874" s="6" t="s">
        <v>518</v>
      </c>
    </row>
    <row r="875" spans="1:25">
      <c r="A875" s="6">
        <v>2026</v>
      </c>
      <c r="B875" s="6" t="s">
        <v>530</v>
      </c>
      <c r="C875" s="6" t="s">
        <v>531</v>
      </c>
      <c r="D875" s="6" t="s">
        <v>1043</v>
      </c>
      <c r="E875" s="6" t="s">
        <v>1044</v>
      </c>
      <c r="F875" s="6" t="s">
        <v>534</v>
      </c>
      <c r="G875" s="6" t="s">
        <v>528</v>
      </c>
      <c r="H875" s="6" t="s">
        <v>526</v>
      </c>
      <c r="I875" s="6">
        <v>30000</v>
      </c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46">
        <v>45987.477094907401</v>
      </c>
      <c r="X875" s="6" t="s">
        <v>4400</v>
      </c>
      <c r="Y875" s="6" t="s">
        <v>518</v>
      </c>
    </row>
    <row r="876" spans="1:25">
      <c r="A876" s="6">
        <v>2026</v>
      </c>
      <c r="B876" s="6" t="s">
        <v>530</v>
      </c>
      <c r="C876" s="6" t="s">
        <v>531</v>
      </c>
      <c r="D876" s="6" t="s">
        <v>4251</v>
      </c>
      <c r="E876" s="6" t="s">
        <v>4252</v>
      </c>
      <c r="F876" s="6" t="s">
        <v>534</v>
      </c>
      <c r="G876" s="6" t="s">
        <v>528</v>
      </c>
      <c r="H876" s="6" t="s">
        <v>526</v>
      </c>
      <c r="I876" s="6">
        <v>0</v>
      </c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46">
        <v>45987.477094907401</v>
      </c>
      <c r="X876" s="6" t="s">
        <v>4400</v>
      </c>
      <c r="Y876" s="6" t="s">
        <v>518</v>
      </c>
    </row>
    <row r="877" spans="1:25">
      <c r="A877" s="6">
        <v>2026</v>
      </c>
      <c r="B877" s="6" t="s">
        <v>530</v>
      </c>
      <c r="C877" s="6" t="s">
        <v>531</v>
      </c>
      <c r="D877" s="6" t="s">
        <v>4101</v>
      </c>
      <c r="E877" s="6" t="s">
        <v>4102</v>
      </c>
      <c r="F877" s="6" t="s">
        <v>534</v>
      </c>
      <c r="G877" s="6" t="s">
        <v>528</v>
      </c>
      <c r="H877" s="6" t="s">
        <v>526</v>
      </c>
      <c r="I877" s="6">
        <v>130000</v>
      </c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46">
        <v>45987.477094907401</v>
      </c>
      <c r="X877" s="6" t="s">
        <v>4400</v>
      </c>
      <c r="Y877" s="6" t="s">
        <v>518</v>
      </c>
    </row>
    <row r="878" spans="1:25">
      <c r="A878" s="6">
        <v>2026</v>
      </c>
      <c r="B878" s="6" t="s">
        <v>530</v>
      </c>
      <c r="C878" s="6" t="s">
        <v>531</v>
      </c>
      <c r="D878" s="6" t="s">
        <v>2739</v>
      </c>
      <c r="E878" s="6" t="s">
        <v>2740</v>
      </c>
      <c r="F878" s="6" t="s">
        <v>534</v>
      </c>
      <c r="G878" s="6" t="s">
        <v>528</v>
      </c>
      <c r="H878" s="6" t="s">
        <v>526</v>
      </c>
      <c r="I878" s="6">
        <v>0</v>
      </c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46">
        <v>45987.477094907401</v>
      </c>
      <c r="X878" s="6" t="s">
        <v>4400</v>
      </c>
      <c r="Y878" s="6" t="s">
        <v>518</v>
      </c>
    </row>
    <row r="879" spans="1:25">
      <c r="A879" s="6">
        <v>2026</v>
      </c>
      <c r="B879" s="6" t="s">
        <v>530</v>
      </c>
      <c r="C879" s="6" t="s">
        <v>531</v>
      </c>
      <c r="D879" s="6" t="s">
        <v>1433</v>
      </c>
      <c r="E879" s="6" t="s">
        <v>1434</v>
      </c>
      <c r="F879" s="6" t="s">
        <v>534</v>
      </c>
      <c r="G879" s="6" t="s">
        <v>528</v>
      </c>
      <c r="H879" s="6" t="s">
        <v>526</v>
      </c>
      <c r="I879" s="6">
        <v>1439350</v>
      </c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46">
        <v>45987.477094907401</v>
      </c>
      <c r="X879" s="6" t="s">
        <v>4400</v>
      </c>
      <c r="Y879" s="6" t="s">
        <v>518</v>
      </c>
    </row>
    <row r="880" spans="1:25">
      <c r="A880" s="6">
        <v>2026</v>
      </c>
      <c r="B880" s="6" t="s">
        <v>530</v>
      </c>
      <c r="C880" s="6" t="s">
        <v>531</v>
      </c>
      <c r="D880" s="6" t="s">
        <v>2999</v>
      </c>
      <c r="E880" s="6" t="s">
        <v>3000</v>
      </c>
      <c r="F880" s="6" t="s">
        <v>534</v>
      </c>
      <c r="G880" s="6" t="s">
        <v>528</v>
      </c>
      <c r="H880" s="6" t="s">
        <v>526</v>
      </c>
      <c r="I880" s="6">
        <v>15097566.449999999</v>
      </c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46">
        <v>45987.477094907401</v>
      </c>
      <c r="X880" s="6" t="s">
        <v>4400</v>
      </c>
      <c r="Y880" s="6" t="s">
        <v>518</v>
      </c>
    </row>
    <row r="881" spans="1:25">
      <c r="A881" s="6">
        <v>2026</v>
      </c>
      <c r="B881" s="6" t="s">
        <v>530</v>
      </c>
      <c r="C881" s="6" t="s">
        <v>531</v>
      </c>
      <c r="D881" s="6" t="s">
        <v>1973</v>
      </c>
      <c r="E881" s="6" t="s">
        <v>1974</v>
      </c>
      <c r="F881" s="6" t="s">
        <v>534</v>
      </c>
      <c r="G881" s="6" t="s">
        <v>528</v>
      </c>
      <c r="H881" s="6" t="s">
        <v>526</v>
      </c>
      <c r="I881" s="6">
        <v>0</v>
      </c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46">
        <v>45987.477094907401</v>
      </c>
      <c r="X881" s="6" t="s">
        <v>4400</v>
      </c>
      <c r="Y881" s="6" t="s">
        <v>518</v>
      </c>
    </row>
    <row r="882" spans="1:25">
      <c r="A882" s="6">
        <v>2026</v>
      </c>
      <c r="B882" s="6" t="s">
        <v>530</v>
      </c>
      <c r="C882" s="6" t="s">
        <v>531</v>
      </c>
      <c r="D882" s="6" t="s">
        <v>2173</v>
      </c>
      <c r="E882" s="6" t="s">
        <v>2174</v>
      </c>
      <c r="F882" s="6" t="s">
        <v>534</v>
      </c>
      <c r="G882" s="6" t="s">
        <v>528</v>
      </c>
      <c r="H882" s="6" t="s">
        <v>526</v>
      </c>
      <c r="I882" s="6">
        <v>0</v>
      </c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46">
        <v>45987.477094907401</v>
      </c>
      <c r="X882" s="6" t="s">
        <v>4400</v>
      </c>
      <c r="Y882" s="6" t="s">
        <v>518</v>
      </c>
    </row>
    <row r="883" spans="1:25">
      <c r="A883" s="6">
        <v>2026</v>
      </c>
      <c r="B883" s="6" t="s">
        <v>530</v>
      </c>
      <c r="C883" s="6" t="s">
        <v>531</v>
      </c>
      <c r="D883" s="6" t="s">
        <v>3161</v>
      </c>
      <c r="E883" s="6" t="s">
        <v>3162</v>
      </c>
      <c r="F883" s="6" t="s">
        <v>534</v>
      </c>
      <c r="G883" s="6" t="s">
        <v>528</v>
      </c>
      <c r="H883" s="6" t="s">
        <v>526</v>
      </c>
      <c r="I883" s="6">
        <v>0</v>
      </c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46">
        <v>45987.477094907401</v>
      </c>
      <c r="X883" s="6" t="s">
        <v>4400</v>
      </c>
      <c r="Y883" s="6" t="s">
        <v>518</v>
      </c>
    </row>
    <row r="884" spans="1:25">
      <c r="A884" s="6">
        <v>2026</v>
      </c>
      <c r="B884" s="6" t="s">
        <v>530</v>
      </c>
      <c r="C884" s="6" t="s">
        <v>531</v>
      </c>
      <c r="D884" s="6" t="s">
        <v>4229</v>
      </c>
      <c r="E884" s="6" t="s">
        <v>4230</v>
      </c>
      <c r="F884" s="6" t="s">
        <v>534</v>
      </c>
      <c r="G884" s="6" t="s">
        <v>528</v>
      </c>
      <c r="H884" s="6" t="s">
        <v>526</v>
      </c>
      <c r="I884" s="6">
        <v>0</v>
      </c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46">
        <v>45987.477094907401</v>
      </c>
      <c r="X884" s="6" t="s">
        <v>4400</v>
      </c>
      <c r="Y884" s="6" t="s">
        <v>518</v>
      </c>
    </row>
    <row r="885" spans="1:25">
      <c r="A885" s="6">
        <v>2026</v>
      </c>
      <c r="B885" s="6" t="s">
        <v>530</v>
      </c>
      <c r="C885" s="6" t="s">
        <v>531</v>
      </c>
      <c r="D885" s="6" t="s">
        <v>1401</v>
      </c>
      <c r="E885" s="6" t="s">
        <v>1402</v>
      </c>
      <c r="F885" s="6" t="s">
        <v>534</v>
      </c>
      <c r="G885" s="6" t="s">
        <v>528</v>
      </c>
      <c r="H885" s="6" t="s">
        <v>526</v>
      </c>
      <c r="I885" s="6">
        <v>6511000</v>
      </c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46">
        <v>45987.477094907401</v>
      </c>
      <c r="X885" s="6" t="s">
        <v>4400</v>
      </c>
      <c r="Y885" s="6" t="s">
        <v>518</v>
      </c>
    </row>
    <row r="886" spans="1:25">
      <c r="A886" s="6">
        <v>2026</v>
      </c>
      <c r="B886" s="6" t="s">
        <v>530</v>
      </c>
      <c r="C886" s="6" t="s">
        <v>531</v>
      </c>
      <c r="D886" s="6" t="s">
        <v>4187</v>
      </c>
      <c r="E886" s="6" t="s">
        <v>4188</v>
      </c>
      <c r="F886" s="6" t="s">
        <v>534</v>
      </c>
      <c r="G886" s="6" t="s">
        <v>528</v>
      </c>
      <c r="H886" s="6" t="s">
        <v>526</v>
      </c>
      <c r="I886" s="6">
        <v>0</v>
      </c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46">
        <v>45987.477094907401</v>
      </c>
      <c r="X886" s="6" t="s">
        <v>4400</v>
      </c>
      <c r="Y886" s="6" t="s">
        <v>518</v>
      </c>
    </row>
    <row r="887" spans="1:25">
      <c r="A887" s="6">
        <v>2026</v>
      </c>
      <c r="B887" s="6" t="s">
        <v>530</v>
      </c>
      <c r="C887" s="6" t="s">
        <v>531</v>
      </c>
      <c r="D887" s="6" t="s">
        <v>1109</v>
      </c>
      <c r="E887" s="6" t="s">
        <v>1110</v>
      </c>
      <c r="F887" s="6" t="s">
        <v>534</v>
      </c>
      <c r="G887" s="6" t="s">
        <v>528</v>
      </c>
      <c r="H887" s="6" t="s">
        <v>526</v>
      </c>
      <c r="I887" s="6">
        <v>5500000</v>
      </c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46">
        <v>45987.477094907401</v>
      </c>
      <c r="X887" s="6" t="s">
        <v>4400</v>
      </c>
      <c r="Y887" s="6" t="s">
        <v>518</v>
      </c>
    </row>
    <row r="888" spans="1:25">
      <c r="A888" s="6">
        <v>2026</v>
      </c>
      <c r="B888" s="6" t="s">
        <v>530</v>
      </c>
      <c r="C888" s="6" t="s">
        <v>531</v>
      </c>
      <c r="D888" s="6" t="s">
        <v>1115</v>
      </c>
      <c r="E888" s="6" t="s">
        <v>1116</v>
      </c>
      <c r="F888" s="6" t="s">
        <v>534</v>
      </c>
      <c r="G888" s="6" t="s">
        <v>528</v>
      </c>
      <c r="H888" s="6" t="s">
        <v>526</v>
      </c>
      <c r="I888" s="6">
        <v>0</v>
      </c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46">
        <v>45987.477094907401</v>
      </c>
      <c r="X888" s="6" t="s">
        <v>4400</v>
      </c>
      <c r="Y888" s="6" t="s">
        <v>518</v>
      </c>
    </row>
    <row r="889" spans="1:25">
      <c r="A889" s="6">
        <v>2026</v>
      </c>
      <c r="B889" s="6" t="s">
        <v>530</v>
      </c>
      <c r="C889" s="6" t="s">
        <v>531</v>
      </c>
      <c r="D889" s="6" t="s">
        <v>3605</v>
      </c>
      <c r="E889" s="6" t="s">
        <v>3606</v>
      </c>
      <c r="F889" s="6" t="s">
        <v>534</v>
      </c>
      <c r="G889" s="6" t="s">
        <v>528</v>
      </c>
      <c r="H889" s="6" t="s">
        <v>526</v>
      </c>
      <c r="I889" s="6">
        <v>3256438.64</v>
      </c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46">
        <v>45987.477094907401</v>
      </c>
      <c r="X889" s="6" t="s">
        <v>4400</v>
      </c>
      <c r="Y889" s="6" t="s">
        <v>518</v>
      </c>
    </row>
    <row r="890" spans="1:25">
      <c r="A890" s="6">
        <v>2026</v>
      </c>
      <c r="B890" s="6" t="s">
        <v>530</v>
      </c>
      <c r="C890" s="6" t="s">
        <v>531</v>
      </c>
      <c r="D890" s="6" t="s">
        <v>1119</v>
      </c>
      <c r="E890" s="6" t="s">
        <v>1120</v>
      </c>
      <c r="F890" s="6" t="s">
        <v>534</v>
      </c>
      <c r="G890" s="6" t="s">
        <v>528</v>
      </c>
      <c r="H890" s="6" t="s">
        <v>526</v>
      </c>
      <c r="I890" s="6">
        <v>0</v>
      </c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46">
        <v>45987.477094907401</v>
      </c>
      <c r="X890" s="6" t="s">
        <v>4400</v>
      </c>
      <c r="Y890" s="6" t="s">
        <v>518</v>
      </c>
    </row>
    <row r="891" spans="1:25">
      <c r="A891" s="6">
        <v>2026</v>
      </c>
      <c r="B891" s="6" t="s">
        <v>530</v>
      </c>
      <c r="C891" s="6" t="s">
        <v>531</v>
      </c>
      <c r="D891" s="6" t="s">
        <v>1121</v>
      </c>
      <c r="E891" s="6" t="s">
        <v>1122</v>
      </c>
      <c r="F891" s="6" t="s">
        <v>534</v>
      </c>
      <c r="G891" s="6" t="s">
        <v>528</v>
      </c>
      <c r="H891" s="6" t="s">
        <v>526</v>
      </c>
      <c r="I891" s="6">
        <v>881005.25</v>
      </c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46">
        <v>45987.477094907401</v>
      </c>
      <c r="X891" s="6" t="s">
        <v>4400</v>
      </c>
      <c r="Y891" s="6" t="s">
        <v>518</v>
      </c>
    </row>
    <row r="892" spans="1:25">
      <c r="A892" s="6">
        <v>2026</v>
      </c>
      <c r="B892" s="6" t="s">
        <v>530</v>
      </c>
      <c r="C892" s="6" t="s">
        <v>531</v>
      </c>
      <c r="D892" s="6" t="s">
        <v>1125</v>
      </c>
      <c r="E892" s="6" t="s">
        <v>1126</v>
      </c>
      <c r="F892" s="6" t="s">
        <v>534</v>
      </c>
      <c r="G892" s="6" t="s">
        <v>528</v>
      </c>
      <c r="H892" s="6" t="s">
        <v>526</v>
      </c>
      <c r="I892" s="6">
        <v>0</v>
      </c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46">
        <v>45987.477094907401</v>
      </c>
      <c r="X892" s="6" t="s">
        <v>4400</v>
      </c>
      <c r="Y892" s="6" t="s">
        <v>518</v>
      </c>
    </row>
    <row r="893" spans="1:25">
      <c r="A893" s="6">
        <v>2026</v>
      </c>
      <c r="B893" s="6" t="s">
        <v>530</v>
      </c>
      <c r="C893" s="6" t="s">
        <v>531</v>
      </c>
      <c r="D893" s="6" t="s">
        <v>2931</v>
      </c>
      <c r="E893" s="6" t="s">
        <v>2932</v>
      </c>
      <c r="F893" s="6" t="s">
        <v>534</v>
      </c>
      <c r="G893" s="6" t="s">
        <v>528</v>
      </c>
      <c r="H893" s="6" t="s">
        <v>526</v>
      </c>
      <c r="I893" s="6">
        <v>0</v>
      </c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46">
        <v>45987.477094907401</v>
      </c>
      <c r="X893" s="6" t="s">
        <v>4400</v>
      </c>
      <c r="Y893" s="6" t="s">
        <v>518</v>
      </c>
    </row>
    <row r="894" spans="1:25">
      <c r="A894" s="6">
        <v>2026</v>
      </c>
      <c r="B894" s="6" t="s">
        <v>530</v>
      </c>
      <c r="C894" s="6" t="s">
        <v>531</v>
      </c>
      <c r="D894" s="6" t="s">
        <v>2489</v>
      </c>
      <c r="E894" s="6" t="s">
        <v>2490</v>
      </c>
      <c r="F894" s="6" t="s">
        <v>534</v>
      </c>
      <c r="G894" s="6" t="s">
        <v>528</v>
      </c>
      <c r="H894" s="6" t="s">
        <v>526</v>
      </c>
      <c r="I894" s="6">
        <v>29400</v>
      </c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46">
        <v>45987.477094907401</v>
      </c>
      <c r="X894" s="6" t="s">
        <v>4400</v>
      </c>
      <c r="Y894" s="6" t="s">
        <v>518</v>
      </c>
    </row>
    <row r="895" spans="1:25">
      <c r="A895" s="6">
        <v>2026</v>
      </c>
      <c r="B895" s="6" t="s">
        <v>530</v>
      </c>
      <c r="C895" s="6" t="s">
        <v>531</v>
      </c>
      <c r="D895" s="6" t="s">
        <v>1023</v>
      </c>
      <c r="E895" s="6" t="s">
        <v>1024</v>
      </c>
      <c r="F895" s="6" t="s">
        <v>534</v>
      </c>
      <c r="G895" s="6" t="s">
        <v>528</v>
      </c>
      <c r="H895" s="6" t="s">
        <v>526</v>
      </c>
      <c r="I895" s="6">
        <v>0</v>
      </c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46">
        <v>45987.477094907401</v>
      </c>
      <c r="X895" s="6" t="s">
        <v>4400</v>
      </c>
      <c r="Y895" s="6" t="s">
        <v>518</v>
      </c>
    </row>
    <row r="896" spans="1:25">
      <c r="A896" s="6">
        <v>2026</v>
      </c>
      <c r="B896" s="6" t="s">
        <v>530</v>
      </c>
      <c r="C896" s="6" t="s">
        <v>531</v>
      </c>
      <c r="D896" s="6" t="s">
        <v>1405</v>
      </c>
      <c r="E896" s="6" t="s">
        <v>1406</v>
      </c>
      <c r="F896" s="6" t="s">
        <v>534</v>
      </c>
      <c r="G896" s="6" t="s">
        <v>528</v>
      </c>
      <c r="H896" s="6" t="s">
        <v>526</v>
      </c>
      <c r="I896" s="6">
        <v>197800</v>
      </c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46">
        <v>45987.477094907401</v>
      </c>
      <c r="X896" s="6" t="s">
        <v>4400</v>
      </c>
      <c r="Y896" s="6" t="s">
        <v>518</v>
      </c>
    </row>
    <row r="897" spans="1:25">
      <c r="A897" s="6">
        <v>2026</v>
      </c>
      <c r="B897" s="6" t="s">
        <v>530</v>
      </c>
      <c r="C897" s="6" t="s">
        <v>531</v>
      </c>
      <c r="D897" s="6" t="s">
        <v>3851</v>
      </c>
      <c r="E897" s="6" t="s">
        <v>3852</v>
      </c>
      <c r="F897" s="6" t="s">
        <v>534</v>
      </c>
      <c r="G897" s="6" t="s">
        <v>528</v>
      </c>
      <c r="H897" s="6" t="s">
        <v>526</v>
      </c>
      <c r="I897" s="6">
        <v>30000</v>
      </c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46">
        <v>45987.477094907401</v>
      </c>
      <c r="X897" s="6" t="s">
        <v>4400</v>
      </c>
      <c r="Y897" s="6" t="s">
        <v>518</v>
      </c>
    </row>
    <row r="898" spans="1:25">
      <c r="A898" s="6">
        <v>2026</v>
      </c>
      <c r="B898" s="6" t="s">
        <v>530</v>
      </c>
      <c r="C898" s="6" t="s">
        <v>531</v>
      </c>
      <c r="D898" s="6" t="s">
        <v>2527</v>
      </c>
      <c r="E898" s="6" t="s">
        <v>2528</v>
      </c>
      <c r="F898" s="6" t="s">
        <v>534</v>
      </c>
      <c r="G898" s="6" t="s">
        <v>528</v>
      </c>
      <c r="H898" s="6" t="s">
        <v>526</v>
      </c>
      <c r="I898" s="6">
        <v>0</v>
      </c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46">
        <v>45987.477094907401</v>
      </c>
      <c r="X898" s="6" t="s">
        <v>4400</v>
      </c>
      <c r="Y898" s="6" t="s">
        <v>518</v>
      </c>
    </row>
    <row r="899" spans="1:25">
      <c r="A899" s="6">
        <v>2026</v>
      </c>
      <c r="B899" s="6" t="s">
        <v>530</v>
      </c>
      <c r="C899" s="6" t="s">
        <v>531</v>
      </c>
      <c r="D899" s="6" t="s">
        <v>3799</v>
      </c>
      <c r="E899" s="6" t="s">
        <v>3800</v>
      </c>
      <c r="F899" s="6" t="s">
        <v>534</v>
      </c>
      <c r="G899" s="6" t="s">
        <v>528</v>
      </c>
      <c r="H899" s="6" t="s">
        <v>526</v>
      </c>
      <c r="I899" s="6">
        <v>0</v>
      </c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46">
        <v>45987.477094907401</v>
      </c>
      <c r="X899" s="6" t="s">
        <v>4400</v>
      </c>
      <c r="Y899" s="6" t="s">
        <v>518</v>
      </c>
    </row>
    <row r="900" spans="1:25">
      <c r="A900" s="6">
        <v>2026</v>
      </c>
      <c r="B900" s="6" t="s">
        <v>530</v>
      </c>
      <c r="C900" s="6" t="s">
        <v>531</v>
      </c>
      <c r="D900" s="6" t="s">
        <v>1241</v>
      </c>
      <c r="E900" s="6" t="s">
        <v>1242</v>
      </c>
      <c r="F900" s="6" t="s">
        <v>534</v>
      </c>
      <c r="G900" s="6" t="s">
        <v>528</v>
      </c>
      <c r="H900" s="6" t="s">
        <v>526</v>
      </c>
      <c r="I900" s="6">
        <v>26228.63</v>
      </c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46">
        <v>45987.477094907401</v>
      </c>
      <c r="X900" s="6" t="s">
        <v>4400</v>
      </c>
      <c r="Y900" s="6" t="s">
        <v>518</v>
      </c>
    </row>
    <row r="901" spans="1:25">
      <c r="A901" s="6">
        <v>2026</v>
      </c>
      <c r="B901" s="6" t="s">
        <v>530</v>
      </c>
      <c r="C901" s="6" t="s">
        <v>531</v>
      </c>
      <c r="D901" s="6" t="s">
        <v>1961</v>
      </c>
      <c r="E901" s="6" t="s">
        <v>1962</v>
      </c>
      <c r="F901" s="6" t="s">
        <v>534</v>
      </c>
      <c r="G901" s="6" t="s">
        <v>528</v>
      </c>
      <c r="H901" s="6" t="s">
        <v>526</v>
      </c>
      <c r="I901" s="6">
        <v>0</v>
      </c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46">
        <v>45987.477094907401</v>
      </c>
      <c r="X901" s="6" t="s">
        <v>4400</v>
      </c>
      <c r="Y901" s="6" t="s">
        <v>518</v>
      </c>
    </row>
    <row r="902" spans="1:25">
      <c r="A902" s="6">
        <v>2026</v>
      </c>
      <c r="B902" s="6" t="s">
        <v>530</v>
      </c>
      <c r="C902" s="6" t="s">
        <v>531</v>
      </c>
      <c r="D902" s="6" t="s">
        <v>1963</v>
      </c>
      <c r="E902" s="6" t="s">
        <v>1964</v>
      </c>
      <c r="F902" s="6" t="s">
        <v>534</v>
      </c>
      <c r="G902" s="6" t="s">
        <v>528</v>
      </c>
      <c r="H902" s="6" t="s">
        <v>526</v>
      </c>
      <c r="I902" s="6">
        <v>0</v>
      </c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46">
        <v>45987.477094907401</v>
      </c>
      <c r="X902" s="6" t="s">
        <v>4400</v>
      </c>
      <c r="Y902" s="6" t="s">
        <v>518</v>
      </c>
    </row>
    <row r="903" spans="1:25">
      <c r="A903" s="6">
        <v>2026</v>
      </c>
      <c r="B903" s="6" t="s">
        <v>530</v>
      </c>
      <c r="C903" s="6" t="s">
        <v>531</v>
      </c>
      <c r="D903" s="6" t="s">
        <v>1965</v>
      </c>
      <c r="E903" s="6" t="s">
        <v>1966</v>
      </c>
      <c r="F903" s="6" t="s">
        <v>534</v>
      </c>
      <c r="G903" s="6" t="s">
        <v>528</v>
      </c>
      <c r="H903" s="6" t="s">
        <v>526</v>
      </c>
      <c r="I903" s="6">
        <v>27951</v>
      </c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46">
        <v>45987.477094907401</v>
      </c>
      <c r="X903" s="6" t="s">
        <v>4400</v>
      </c>
      <c r="Y903" s="6" t="s">
        <v>518</v>
      </c>
    </row>
    <row r="904" spans="1:25">
      <c r="A904" s="6">
        <v>2026</v>
      </c>
      <c r="B904" s="6" t="s">
        <v>530</v>
      </c>
      <c r="C904" s="6" t="s">
        <v>531</v>
      </c>
      <c r="D904" s="6" t="s">
        <v>4219</v>
      </c>
      <c r="E904" s="6" t="s">
        <v>4220</v>
      </c>
      <c r="F904" s="6" t="s">
        <v>534</v>
      </c>
      <c r="G904" s="6" t="s">
        <v>528</v>
      </c>
      <c r="H904" s="6" t="s">
        <v>526</v>
      </c>
      <c r="I904" s="6">
        <v>0</v>
      </c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46">
        <v>45987.477094907401</v>
      </c>
      <c r="X904" s="6" t="s">
        <v>4400</v>
      </c>
      <c r="Y904" s="6" t="s">
        <v>518</v>
      </c>
    </row>
    <row r="905" spans="1:25">
      <c r="A905" s="6">
        <v>2026</v>
      </c>
      <c r="B905" s="6" t="s">
        <v>530</v>
      </c>
      <c r="C905" s="6" t="s">
        <v>531</v>
      </c>
      <c r="D905" s="6" t="s">
        <v>2115</v>
      </c>
      <c r="E905" s="6" t="s">
        <v>2116</v>
      </c>
      <c r="F905" s="6" t="s">
        <v>534</v>
      </c>
      <c r="G905" s="6" t="s">
        <v>528</v>
      </c>
      <c r="H905" s="6" t="s">
        <v>526</v>
      </c>
      <c r="I905" s="6">
        <v>9552470.1799999997</v>
      </c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46">
        <v>45987.477094907401</v>
      </c>
      <c r="X905" s="6" t="s">
        <v>4400</v>
      </c>
      <c r="Y905" s="6" t="s">
        <v>518</v>
      </c>
    </row>
    <row r="906" spans="1:25">
      <c r="A906" s="6">
        <v>2026</v>
      </c>
      <c r="B906" s="6" t="s">
        <v>530</v>
      </c>
      <c r="C906" s="6" t="s">
        <v>531</v>
      </c>
      <c r="D906" s="6" t="s">
        <v>2119</v>
      </c>
      <c r="E906" s="6" t="s">
        <v>2120</v>
      </c>
      <c r="F906" s="6" t="s">
        <v>534</v>
      </c>
      <c r="G906" s="6" t="s">
        <v>528</v>
      </c>
      <c r="H906" s="6" t="s">
        <v>526</v>
      </c>
      <c r="I906" s="6">
        <v>0</v>
      </c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46">
        <v>45987.477094907401</v>
      </c>
      <c r="X906" s="6" t="s">
        <v>4400</v>
      </c>
      <c r="Y906" s="6" t="s">
        <v>518</v>
      </c>
    </row>
    <row r="907" spans="1:25">
      <c r="A907" s="6">
        <v>2026</v>
      </c>
      <c r="B907" s="6" t="s">
        <v>530</v>
      </c>
      <c r="C907" s="6" t="s">
        <v>531</v>
      </c>
      <c r="D907" s="6" t="s">
        <v>3831</v>
      </c>
      <c r="E907" s="6" t="s">
        <v>3832</v>
      </c>
      <c r="F907" s="6" t="s">
        <v>534</v>
      </c>
      <c r="G907" s="6" t="s">
        <v>528</v>
      </c>
      <c r="H907" s="6" t="s">
        <v>526</v>
      </c>
      <c r="I907" s="6">
        <v>0</v>
      </c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46">
        <v>45987.477094907401</v>
      </c>
      <c r="X907" s="6" t="s">
        <v>4400</v>
      </c>
      <c r="Y907" s="6" t="s">
        <v>518</v>
      </c>
    </row>
    <row r="908" spans="1:25">
      <c r="A908" s="6">
        <v>2026</v>
      </c>
      <c r="B908" s="6" t="s">
        <v>530</v>
      </c>
      <c r="C908" s="6" t="s">
        <v>531</v>
      </c>
      <c r="D908" s="6" t="s">
        <v>2125</v>
      </c>
      <c r="E908" s="6" t="s">
        <v>2126</v>
      </c>
      <c r="F908" s="6" t="s">
        <v>534</v>
      </c>
      <c r="G908" s="6" t="s">
        <v>528</v>
      </c>
      <c r="H908" s="6" t="s">
        <v>526</v>
      </c>
      <c r="I908" s="6">
        <v>2500000</v>
      </c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46">
        <v>45987.477094907401</v>
      </c>
      <c r="X908" s="6" t="s">
        <v>4400</v>
      </c>
      <c r="Y908" s="6" t="s">
        <v>518</v>
      </c>
    </row>
    <row r="909" spans="1:25">
      <c r="A909" s="6">
        <v>2026</v>
      </c>
      <c r="B909" s="6" t="s">
        <v>530</v>
      </c>
      <c r="C909" s="6" t="s">
        <v>531</v>
      </c>
      <c r="D909" s="6" t="s">
        <v>4051</v>
      </c>
      <c r="E909" s="6" t="s">
        <v>4052</v>
      </c>
      <c r="F909" s="6" t="s">
        <v>534</v>
      </c>
      <c r="G909" s="6" t="s">
        <v>528</v>
      </c>
      <c r="H909" s="6" t="s">
        <v>526</v>
      </c>
      <c r="I909" s="6">
        <v>0</v>
      </c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46">
        <v>45987.477094907401</v>
      </c>
      <c r="X909" s="6" t="s">
        <v>4400</v>
      </c>
      <c r="Y909" s="6" t="s">
        <v>518</v>
      </c>
    </row>
    <row r="910" spans="1:25">
      <c r="A910" s="6">
        <v>2026</v>
      </c>
      <c r="B910" s="6" t="s">
        <v>530</v>
      </c>
      <c r="C910" s="6" t="s">
        <v>531</v>
      </c>
      <c r="D910" s="6" t="s">
        <v>2127</v>
      </c>
      <c r="E910" s="6" t="s">
        <v>2128</v>
      </c>
      <c r="F910" s="6" t="s">
        <v>534</v>
      </c>
      <c r="G910" s="6" t="s">
        <v>528</v>
      </c>
      <c r="H910" s="6" t="s">
        <v>526</v>
      </c>
      <c r="I910" s="6">
        <v>15690000</v>
      </c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46">
        <v>45987.477094907401</v>
      </c>
      <c r="X910" s="6" t="s">
        <v>4400</v>
      </c>
      <c r="Y910" s="6" t="s">
        <v>518</v>
      </c>
    </row>
    <row r="911" spans="1:25">
      <c r="A911" s="6">
        <v>2026</v>
      </c>
      <c r="B911" s="6" t="s">
        <v>530</v>
      </c>
      <c r="C911" s="6" t="s">
        <v>531</v>
      </c>
      <c r="D911" s="6" t="s">
        <v>2129</v>
      </c>
      <c r="E911" s="6" t="s">
        <v>2130</v>
      </c>
      <c r="F911" s="6" t="s">
        <v>534</v>
      </c>
      <c r="G911" s="6" t="s">
        <v>528</v>
      </c>
      <c r="H911" s="6" t="s">
        <v>526</v>
      </c>
      <c r="I911" s="6">
        <v>830000</v>
      </c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46">
        <v>45987.477094907401</v>
      </c>
      <c r="X911" s="6" t="s">
        <v>4400</v>
      </c>
      <c r="Y911" s="6" t="s">
        <v>518</v>
      </c>
    </row>
    <row r="912" spans="1:25">
      <c r="A912" s="6">
        <v>2026</v>
      </c>
      <c r="B912" s="6" t="s">
        <v>530</v>
      </c>
      <c r="C912" s="6" t="s">
        <v>531</v>
      </c>
      <c r="D912" s="6" t="s">
        <v>3155</v>
      </c>
      <c r="E912" s="6" t="s">
        <v>3156</v>
      </c>
      <c r="F912" s="6" t="s">
        <v>534</v>
      </c>
      <c r="G912" s="6" t="s">
        <v>528</v>
      </c>
      <c r="H912" s="6" t="s">
        <v>526</v>
      </c>
      <c r="I912" s="6">
        <v>4344188.9800000004</v>
      </c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46">
        <v>45987.477094907401</v>
      </c>
      <c r="X912" s="6" t="s">
        <v>4400</v>
      </c>
      <c r="Y912" s="6" t="s">
        <v>518</v>
      </c>
    </row>
    <row r="913" spans="1:25">
      <c r="A913" s="6">
        <v>2026</v>
      </c>
      <c r="B913" s="6" t="s">
        <v>530</v>
      </c>
      <c r="C913" s="6" t="s">
        <v>531</v>
      </c>
      <c r="D913" s="6" t="s">
        <v>1105</v>
      </c>
      <c r="E913" s="6" t="s">
        <v>1106</v>
      </c>
      <c r="F913" s="6" t="s">
        <v>534</v>
      </c>
      <c r="G913" s="6" t="s">
        <v>528</v>
      </c>
      <c r="H913" s="6" t="s">
        <v>526</v>
      </c>
      <c r="I913" s="6">
        <v>0</v>
      </c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46">
        <v>45987.477094907401</v>
      </c>
      <c r="X913" s="6" t="s">
        <v>4400</v>
      </c>
      <c r="Y913" s="6" t="s">
        <v>518</v>
      </c>
    </row>
    <row r="914" spans="1:25">
      <c r="A914" s="6">
        <v>2026</v>
      </c>
      <c r="B914" s="6" t="s">
        <v>530</v>
      </c>
      <c r="C914" s="6" t="s">
        <v>531</v>
      </c>
      <c r="D914" s="6" t="s">
        <v>3405</v>
      </c>
      <c r="E914" s="6" t="s">
        <v>3406</v>
      </c>
      <c r="F914" s="6" t="s">
        <v>534</v>
      </c>
      <c r="G914" s="6" t="s">
        <v>528</v>
      </c>
      <c r="H914" s="6" t="s">
        <v>526</v>
      </c>
      <c r="I914" s="6">
        <v>0</v>
      </c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46">
        <v>45987.477094907401</v>
      </c>
      <c r="X914" s="6" t="s">
        <v>4400</v>
      </c>
      <c r="Y914" s="6" t="s">
        <v>518</v>
      </c>
    </row>
    <row r="915" spans="1:25">
      <c r="A915" s="6">
        <v>2026</v>
      </c>
      <c r="B915" s="6" t="s">
        <v>530</v>
      </c>
      <c r="C915" s="6" t="s">
        <v>531</v>
      </c>
      <c r="D915" s="6" t="s">
        <v>4221</v>
      </c>
      <c r="E915" s="6" t="s">
        <v>4222</v>
      </c>
      <c r="F915" s="6" t="s">
        <v>534</v>
      </c>
      <c r="G915" s="6" t="s">
        <v>528</v>
      </c>
      <c r="H915" s="6" t="s">
        <v>526</v>
      </c>
      <c r="I915" s="6">
        <v>445701</v>
      </c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46">
        <v>45987.477094907401</v>
      </c>
      <c r="X915" s="6" t="s">
        <v>4400</v>
      </c>
      <c r="Y915" s="6" t="s">
        <v>518</v>
      </c>
    </row>
    <row r="916" spans="1:25">
      <c r="A916" s="6">
        <v>2026</v>
      </c>
      <c r="B916" s="6" t="s">
        <v>530</v>
      </c>
      <c r="C916" s="6" t="s">
        <v>531</v>
      </c>
      <c r="D916" s="6" t="s">
        <v>1177</v>
      </c>
      <c r="E916" s="6" t="s">
        <v>1178</v>
      </c>
      <c r="F916" s="6" t="s">
        <v>534</v>
      </c>
      <c r="G916" s="6" t="s">
        <v>528</v>
      </c>
      <c r="H916" s="6" t="s">
        <v>526</v>
      </c>
      <c r="I916" s="6">
        <v>276026.13</v>
      </c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46">
        <v>45987.477094907401</v>
      </c>
      <c r="X916" s="6" t="s">
        <v>4400</v>
      </c>
      <c r="Y916" s="6" t="s">
        <v>518</v>
      </c>
    </row>
    <row r="917" spans="1:25">
      <c r="A917" s="6">
        <v>2026</v>
      </c>
      <c r="B917" s="6" t="s">
        <v>530</v>
      </c>
      <c r="C917" s="6" t="s">
        <v>531</v>
      </c>
      <c r="D917" s="6" t="s">
        <v>2987</v>
      </c>
      <c r="E917" s="6" t="s">
        <v>2988</v>
      </c>
      <c r="F917" s="6" t="s">
        <v>534</v>
      </c>
      <c r="G917" s="6" t="s">
        <v>528</v>
      </c>
      <c r="H917" s="6" t="s">
        <v>526</v>
      </c>
      <c r="I917" s="6">
        <v>0</v>
      </c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46">
        <v>45987.477094907401</v>
      </c>
      <c r="X917" s="6" t="s">
        <v>4400</v>
      </c>
      <c r="Y917" s="6" t="s">
        <v>518</v>
      </c>
    </row>
    <row r="918" spans="1:25">
      <c r="A918" s="6">
        <v>2026</v>
      </c>
      <c r="B918" s="6" t="s">
        <v>530</v>
      </c>
      <c r="C918" s="6" t="s">
        <v>531</v>
      </c>
      <c r="D918" s="6" t="s">
        <v>2161</v>
      </c>
      <c r="E918" s="6" t="s">
        <v>2162</v>
      </c>
      <c r="F918" s="6" t="s">
        <v>534</v>
      </c>
      <c r="G918" s="6" t="s">
        <v>528</v>
      </c>
      <c r="H918" s="6" t="s">
        <v>526</v>
      </c>
      <c r="I918" s="6">
        <v>14087451.5</v>
      </c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46">
        <v>45987.477094907401</v>
      </c>
      <c r="X918" s="6" t="s">
        <v>4400</v>
      </c>
      <c r="Y918" s="6" t="s">
        <v>518</v>
      </c>
    </row>
    <row r="919" spans="1:25">
      <c r="A919" s="6">
        <v>2026</v>
      </c>
      <c r="B919" s="6" t="s">
        <v>530</v>
      </c>
      <c r="C919" s="6" t="s">
        <v>531</v>
      </c>
      <c r="D919" s="6" t="s">
        <v>4055</v>
      </c>
      <c r="E919" s="6" t="s">
        <v>4056</v>
      </c>
      <c r="F919" s="6" t="s">
        <v>534</v>
      </c>
      <c r="G919" s="6" t="s">
        <v>528</v>
      </c>
      <c r="H919" s="6" t="s">
        <v>526</v>
      </c>
      <c r="I919" s="6">
        <v>0</v>
      </c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46">
        <v>45987.477094907401</v>
      </c>
      <c r="X919" s="6" t="s">
        <v>4400</v>
      </c>
      <c r="Y919" s="6" t="s">
        <v>518</v>
      </c>
    </row>
    <row r="920" spans="1:25">
      <c r="A920" s="6">
        <v>2026</v>
      </c>
      <c r="B920" s="6" t="s">
        <v>530</v>
      </c>
      <c r="C920" s="6" t="s">
        <v>531</v>
      </c>
      <c r="D920" s="6" t="s">
        <v>2163</v>
      </c>
      <c r="E920" s="6" t="s">
        <v>2164</v>
      </c>
      <c r="F920" s="6" t="s">
        <v>534</v>
      </c>
      <c r="G920" s="6" t="s">
        <v>528</v>
      </c>
      <c r="H920" s="6" t="s">
        <v>526</v>
      </c>
      <c r="I920" s="6">
        <v>3035000</v>
      </c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46">
        <v>45987.477094907401</v>
      </c>
      <c r="X920" s="6" t="s">
        <v>4400</v>
      </c>
      <c r="Y920" s="6" t="s">
        <v>518</v>
      </c>
    </row>
    <row r="921" spans="1:25">
      <c r="A921" s="6">
        <v>2026</v>
      </c>
      <c r="B921" s="6" t="s">
        <v>530</v>
      </c>
      <c r="C921" s="6" t="s">
        <v>531</v>
      </c>
      <c r="D921" s="6" t="s">
        <v>3847</v>
      </c>
      <c r="E921" s="6" t="s">
        <v>3848</v>
      </c>
      <c r="F921" s="6" t="s">
        <v>534</v>
      </c>
      <c r="G921" s="6" t="s">
        <v>528</v>
      </c>
      <c r="H921" s="6" t="s">
        <v>526</v>
      </c>
      <c r="I921" s="6">
        <v>0</v>
      </c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46">
        <v>45987.477094907401</v>
      </c>
      <c r="X921" s="6" t="s">
        <v>4400</v>
      </c>
      <c r="Y921" s="6" t="s">
        <v>518</v>
      </c>
    </row>
    <row r="922" spans="1:25">
      <c r="A922" s="6">
        <v>2026</v>
      </c>
      <c r="B922" s="6" t="s">
        <v>530</v>
      </c>
      <c r="C922" s="6" t="s">
        <v>531</v>
      </c>
      <c r="D922" s="6" t="s">
        <v>4085</v>
      </c>
      <c r="E922" s="6" t="s">
        <v>4086</v>
      </c>
      <c r="F922" s="6" t="s">
        <v>534</v>
      </c>
      <c r="G922" s="6" t="s">
        <v>528</v>
      </c>
      <c r="H922" s="6" t="s">
        <v>526</v>
      </c>
      <c r="I922" s="6">
        <v>2900000</v>
      </c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46">
        <v>45987.477094907401</v>
      </c>
      <c r="X922" s="6" t="s">
        <v>4400</v>
      </c>
      <c r="Y922" s="6" t="s">
        <v>518</v>
      </c>
    </row>
    <row r="923" spans="1:25">
      <c r="A923" s="6">
        <v>2026</v>
      </c>
      <c r="B923" s="6" t="s">
        <v>530</v>
      </c>
      <c r="C923" s="6" t="s">
        <v>531</v>
      </c>
      <c r="D923" s="6" t="s">
        <v>2105</v>
      </c>
      <c r="E923" s="6" t="s">
        <v>2106</v>
      </c>
      <c r="F923" s="6" t="s">
        <v>534</v>
      </c>
      <c r="G923" s="6" t="s">
        <v>528</v>
      </c>
      <c r="H923" s="6" t="s">
        <v>526</v>
      </c>
      <c r="I923" s="6">
        <v>464100</v>
      </c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46">
        <v>45987.477094907401</v>
      </c>
      <c r="X923" s="6" t="s">
        <v>4400</v>
      </c>
      <c r="Y923" s="6" t="s">
        <v>518</v>
      </c>
    </row>
    <row r="924" spans="1:25">
      <c r="A924" s="6">
        <v>2026</v>
      </c>
      <c r="B924" s="6" t="s">
        <v>530</v>
      </c>
      <c r="C924" s="6" t="s">
        <v>531</v>
      </c>
      <c r="D924" s="6" t="s">
        <v>4241</v>
      </c>
      <c r="E924" s="6" t="s">
        <v>4242</v>
      </c>
      <c r="F924" s="6" t="s">
        <v>534</v>
      </c>
      <c r="G924" s="6" t="s">
        <v>528</v>
      </c>
      <c r="H924" s="6" t="s">
        <v>526</v>
      </c>
      <c r="I924" s="6">
        <v>269353</v>
      </c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46">
        <v>45987.477094907401</v>
      </c>
      <c r="X924" s="6" t="s">
        <v>4400</v>
      </c>
      <c r="Y924" s="6" t="s">
        <v>518</v>
      </c>
    </row>
    <row r="925" spans="1:25">
      <c r="A925" s="6">
        <v>2026</v>
      </c>
      <c r="B925" s="6" t="s">
        <v>530</v>
      </c>
      <c r="C925" s="6" t="s">
        <v>531</v>
      </c>
      <c r="D925" s="6" t="s">
        <v>4049</v>
      </c>
      <c r="E925" s="6" t="s">
        <v>4050</v>
      </c>
      <c r="F925" s="6" t="s">
        <v>534</v>
      </c>
      <c r="G925" s="6" t="s">
        <v>528</v>
      </c>
      <c r="H925" s="6" t="s">
        <v>526</v>
      </c>
      <c r="I925" s="6">
        <v>46963947.240000002</v>
      </c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46">
        <v>45987.477094907401</v>
      </c>
      <c r="X925" s="6" t="s">
        <v>4400</v>
      </c>
      <c r="Y925" s="6" t="s">
        <v>518</v>
      </c>
    </row>
    <row r="926" spans="1:25">
      <c r="A926" s="6">
        <v>2026</v>
      </c>
      <c r="B926" s="6" t="s">
        <v>530</v>
      </c>
      <c r="C926" s="6" t="s">
        <v>531</v>
      </c>
      <c r="D926" s="6" t="s">
        <v>2107</v>
      </c>
      <c r="E926" s="6" t="s">
        <v>2108</v>
      </c>
      <c r="F926" s="6" t="s">
        <v>534</v>
      </c>
      <c r="G926" s="6" t="s">
        <v>528</v>
      </c>
      <c r="H926" s="6" t="s">
        <v>526</v>
      </c>
      <c r="I926" s="6">
        <v>496624.62</v>
      </c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46">
        <v>45987.477094907401</v>
      </c>
      <c r="X926" s="6" t="s">
        <v>4400</v>
      </c>
      <c r="Y926" s="6" t="s">
        <v>518</v>
      </c>
    </row>
    <row r="927" spans="1:25">
      <c r="A927" s="6">
        <v>2026</v>
      </c>
      <c r="B927" s="6" t="s">
        <v>530</v>
      </c>
      <c r="C927" s="6" t="s">
        <v>531</v>
      </c>
      <c r="D927" s="6" t="s">
        <v>2109</v>
      </c>
      <c r="E927" s="6" t="s">
        <v>2110</v>
      </c>
      <c r="F927" s="6" t="s">
        <v>534</v>
      </c>
      <c r="G927" s="6" t="s">
        <v>528</v>
      </c>
      <c r="H927" s="6" t="s">
        <v>526</v>
      </c>
      <c r="I927" s="6">
        <v>0</v>
      </c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46">
        <v>45987.477094907401</v>
      </c>
      <c r="X927" s="6" t="s">
        <v>4400</v>
      </c>
      <c r="Y927" s="6" t="s">
        <v>518</v>
      </c>
    </row>
    <row r="928" spans="1:25">
      <c r="A928" s="6">
        <v>2026</v>
      </c>
      <c r="B928" s="6" t="s">
        <v>530</v>
      </c>
      <c r="C928" s="6" t="s">
        <v>531</v>
      </c>
      <c r="D928" s="6" t="s">
        <v>2111</v>
      </c>
      <c r="E928" s="6" t="s">
        <v>2112</v>
      </c>
      <c r="F928" s="6" t="s">
        <v>534</v>
      </c>
      <c r="G928" s="6" t="s">
        <v>528</v>
      </c>
      <c r="H928" s="6" t="s">
        <v>526</v>
      </c>
      <c r="I928" s="6">
        <v>116122.91</v>
      </c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46">
        <v>45987.477094907401</v>
      </c>
      <c r="X928" s="6" t="s">
        <v>4400</v>
      </c>
      <c r="Y928" s="6" t="s">
        <v>518</v>
      </c>
    </row>
    <row r="929" spans="1:25">
      <c r="A929" s="6">
        <v>2026</v>
      </c>
      <c r="B929" s="6" t="s">
        <v>530</v>
      </c>
      <c r="C929" s="6" t="s">
        <v>531</v>
      </c>
      <c r="D929" s="6" t="s">
        <v>2113</v>
      </c>
      <c r="E929" s="6" t="s">
        <v>2114</v>
      </c>
      <c r="F929" s="6" t="s">
        <v>534</v>
      </c>
      <c r="G929" s="6" t="s">
        <v>528</v>
      </c>
      <c r="H929" s="6" t="s">
        <v>526</v>
      </c>
      <c r="I929" s="6">
        <v>14641579.59</v>
      </c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46">
        <v>45987.477094907401</v>
      </c>
      <c r="X929" s="6" t="s">
        <v>4400</v>
      </c>
      <c r="Y929" s="6" t="s">
        <v>518</v>
      </c>
    </row>
    <row r="930" spans="1:25">
      <c r="A930" s="6">
        <v>2026</v>
      </c>
      <c r="B930" s="6" t="s">
        <v>530</v>
      </c>
      <c r="C930" s="6" t="s">
        <v>531</v>
      </c>
      <c r="D930" s="6" t="s">
        <v>911</v>
      </c>
      <c r="E930" s="6" t="s">
        <v>912</v>
      </c>
      <c r="F930" s="6" t="s">
        <v>534</v>
      </c>
      <c r="G930" s="6" t="s">
        <v>528</v>
      </c>
      <c r="H930" s="6" t="s">
        <v>526</v>
      </c>
      <c r="I930" s="6">
        <v>15481.19</v>
      </c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46">
        <v>45987.477094907401</v>
      </c>
      <c r="X930" s="6" t="s">
        <v>4400</v>
      </c>
      <c r="Y930" s="6" t="s">
        <v>518</v>
      </c>
    </row>
    <row r="931" spans="1:25">
      <c r="A931" s="6">
        <v>2026</v>
      </c>
      <c r="B931" s="6" t="s">
        <v>530</v>
      </c>
      <c r="C931" s="6" t="s">
        <v>531</v>
      </c>
      <c r="D931" s="6" t="s">
        <v>4099</v>
      </c>
      <c r="E931" s="6" t="s">
        <v>4100</v>
      </c>
      <c r="F931" s="6" t="s">
        <v>534</v>
      </c>
      <c r="G931" s="6" t="s">
        <v>528</v>
      </c>
      <c r="H931" s="6" t="s">
        <v>526</v>
      </c>
      <c r="I931" s="6">
        <v>429155</v>
      </c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46">
        <v>45987.477094907401</v>
      </c>
      <c r="X931" s="6" t="s">
        <v>4400</v>
      </c>
      <c r="Y931" s="6" t="s">
        <v>518</v>
      </c>
    </row>
    <row r="932" spans="1:25">
      <c r="A932" s="6">
        <v>2026</v>
      </c>
      <c r="B932" s="6" t="s">
        <v>530</v>
      </c>
      <c r="C932" s="6" t="s">
        <v>531</v>
      </c>
      <c r="D932" s="6" t="s">
        <v>3519</v>
      </c>
      <c r="E932" s="6" t="s">
        <v>3520</v>
      </c>
      <c r="F932" s="6" t="s">
        <v>534</v>
      </c>
      <c r="G932" s="6" t="s">
        <v>528</v>
      </c>
      <c r="H932" s="6" t="s">
        <v>526</v>
      </c>
      <c r="I932" s="6">
        <v>12440948.630000001</v>
      </c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46">
        <v>45987.477094907401</v>
      </c>
      <c r="X932" s="6" t="s">
        <v>4400</v>
      </c>
      <c r="Y932" s="6" t="s">
        <v>518</v>
      </c>
    </row>
    <row r="933" spans="1:25">
      <c r="A933" s="6">
        <v>2026</v>
      </c>
      <c r="B933" s="6" t="s">
        <v>530</v>
      </c>
      <c r="C933" s="6" t="s">
        <v>531</v>
      </c>
      <c r="D933" s="6" t="s">
        <v>4345</v>
      </c>
      <c r="E933" s="6" t="s">
        <v>4346</v>
      </c>
      <c r="F933" s="6" t="s">
        <v>534</v>
      </c>
      <c r="G933" s="6" t="s">
        <v>528</v>
      </c>
      <c r="H933" s="6" t="s">
        <v>526</v>
      </c>
      <c r="I933" s="6">
        <v>1475527.61</v>
      </c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46">
        <v>45987.477094907401</v>
      </c>
      <c r="X933" s="6" t="s">
        <v>4400</v>
      </c>
      <c r="Y933" s="6" t="s">
        <v>518</v>
      </c>
    </row>
    <row r="934" spans="1:25">
      <c r="A934" s="6">
        <v>2026</v>
      </c>
      <c r="B934" s="6" t="s">
        <v>530</v>
      </c>
      <c r="C934" s="6" t="s">
        <v>531</v>
      </c>
      <c r="D934" s="6" t="s">
        <v>2493</v>
      </c>
      <c r="E934" s="6" t="s">
        <v>2494</v>
      </c>
      <c r="F934" s="6" t="s">
        <v>534</v>
      </c>
      <c r="G934" s="6" t="s">
        <v>528</v>
      </c>
      <c r="H934" s="6" t="s">
        <v>526</v>
      </c>
      <c r="I934" s="6">
        <v>849.09</v>
      </c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46">
        <v>45987.477094907401</v>
      </c>
      <c r="X934" s="6" t="s">
        <v>4400</v>
      </c>
      <c r="Y934" s="6" t="s">
        <v>518</v>
      </c>
    </row>
    <row r="935" spans="1:25">
      <c r="A935" s="6">
        <v>2026</v>
      </c>
      <c r="B935" s="6" t="s">
        <v>530</v>
      </c>
      <c r="C935" s="6" t="s">
        <v>531</v>
      </c>
      <c r="D935" s="6" t="s">
        <v>2395</v>
      </c>
      <c r="E935" s="6" t="s">
        <v>2396</v>
      </c>
      <c r="F935" s="6" t="s">
        <v>534</v>
      </c>
      <c r="G935" s="6" t="s">
        <v>528</v>
      </c>
      <c r="H935" s="6" t="s">
        <v>526</v>
      </c>
      <c r="I935" s="6">
        <v>0</v>
      </c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46">
        <v>45987.477094907401</v>
      </c>
      <c r="X935" s="6" t="s">
        <v>4400</v>
      </c>
      <c r="Y935" s="6" t="s">
        <v>518</v>
      </c>
    </row>
    <row r="936" spans="1:25">
      <c r="A936" s="6">
        <v>2026</v>
      </c>
      <c r="B936" s="6" t="s">
        <v>530</v>
      </c>
      <c r="C936" s="6" t="s">
        <v>531</v>
      </c>
      <c r="D936" s="6" t="s">
        <v>3279</v>
      </c>
      <c r="E936" s="6" t="s">
        <v>3280</v>
      </c>
      <c r="F936" s="6" t="s">
        <v>534</v>
      </c>
      <c r="G936" s="6" t="s">
        <v>528</v>
      </c>
      <c r="H936" s="6" t="s">
        <v>526</v>
      </c>
      <c r="I936" s="6">
        <v>0</v>
      </c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46">
        <v>45987.477094907401</v>
      </c>
      <c r="X936" s="6" t="s">
        <v>4400</v>
      </c>
      <c r="Y936" s="6" t="s">
        <v>518</v>
      </c>
    </row>
    <row r="937" spans="1:25">
      <c r="A937" s="6">
        <v>2026</v>
      </c>
      <c r="B937" s="6" t="s">
        <v>530</v>
      </c>
      <c r="C937" s="6" t="s">
        <v>531</v>
      </c>
      <c r="D937" s="6" t="s">
        <v>1575</v>
      </c>
      <c r="E937" s="6" t="s">
        <v>1576</v>
      </c>
      <c r="F937" s="6" t="s">
        <v>534</v>
      </c>
      <c r="G937" s="6" t="s">
        <v>528</v>
      </c>
      <c r="H937" s="6" t="s">
        <v>526</v>
      </c>
      <c r="I937" s="6">
        <v>0</v>
      </c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46">
        <v>45987.477094907401</v>
      </c>
      <c r="X937" s="6" t="s">
        <v>4400</v>
      </c>
      <c r="Y937" s="6" t="s">
        <v>518</v>
      </c>
    </row>
    <row r="938" spans="1:25">
      <c r="A938" s="6">
        <v>2026</v>
      </c>
      <c r="B938" s="6" t="s">
        <v>530</v>
      </c>
      <c r="C938" s="6" t="s">
        <v>531</v>
      </c>
      <c r="D938" s="6" t="s">
        <v>4371</v>
      </c>
      <c r="E938" s="6" t="s">
        <v>4372</v>
      </c>
      <c r="F938" s="6" t="s">
        <v>534</v>
      </c>
      <c r="G938" s="6" t="s">
        <v>528</v>
      </c>
      <c r="H938" s="6" t="s">
        <v>526</v>
      </c>
      <c r="I938" s="6">
        <v>1203627.97</v>
      </c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46">
        <v>45987.477094907401</v>
      </c>
      <c r="X938" s="6" t="s">
        <v>4400</v>
      </c>
      <c r="Y938" s="6" t="s">
        <v>518</v>
      </c>
    </row>
    <row r="939" spans="1:25">
      <c r="A939" s="6">
        <v>2026</v>
      </c>
      <c r="B939" s="6" t="s">
        <v>530</v>
      </c>
      <c r="C939" s="6" t="s">
        <v>531</v>
      </c>
      <c r="D939" s="6" t="s">
        <v>2883</v>
      </c>
      <c r="E939" s="6" t="s">
        <v>2884</v>
      </c>
      <c r="F939" s="6" t="s">
        <v>534</v>
      </c>
      <c r="G939" s="6" t="s">
        <v>528</v>
      </c>
      <c r="H939" s="6" t="s">
        <v>526</v>
      </c>
      <c r="I939" s="6">
        <v>0</v>
      </c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46">
        <v>45987.477094907401</v>
      </c>
      <c r="X939" s="6" t="s">
        <v>4400</v>
      </c>
      <c r="Y939" s="6" t="s">
        <v>518</v>
      </c>
    </row>
    <row r="940" spans="1:25">
      <c r="A940" s="6">
        <v>2026</v>
      </c>
      <c r="B940" s="6" t="s">
        <v>530</v>
      </c>
      <c r="C940" s="6" t="s">
        <v>531</v>
      </c>
      <c r="D940" s="6" t="s">
        <v>1591</v>
      </c>
      <c r="E940" s="6" t="s">
        <v>1592</v>
      </c>
      <c r="F940" s="6" t="s">
        <v>534</v>
      </c>
      <c r="G940" s="6" t="s">
        <v>528</v>
      </c>
      <c r="H940" s="6" t="s">
        <v>526</v>
      </c>
      <c r="I940" s="6">
        <v>124196.42</v>
      </c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46">
        <v>45987.477094907401</v>
      </c>
      <c r="X940" s="6" t="s">
        <v>4400</v>
      </c>
      <c r="Y940" s="6" t="s">
        <v>518</v>
      </c>
    </row>
    <row r="941" spans="1:25">
      <c r="A941" s="6">
        <v>2026</v>
      </c>
      <c r="B941" s="6" t="s">
        <v>530</v>
      </c>
      <c r="C941" s="6" t="s">
        <v>531</v>
      </c>
      <c r="D941" s="6" t="s">
        <v>1839</v>
      </c>
      <c r="E941" s="6" t="s">
        <v>1840</v>
      </c>
      <c r="F941" s="6" t="s">
        <v>534</v>
      </c>
      <c r="G941" s="6" t="s">
        <v>528</v>
      </c>
      <c r="H941" s="6" t="s">
        <v>526</v>
      </c>
      <c r="I941" s="6">
        <v>6000</v>
      </c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46">
        <v>45987.477094907401</v>
      </c>
      <c r="X941" s="6" t="s">
        <v>4400</v>
      </c>
      <c r="Y941" s="6" t="s">
        <v>518</v>
      </c>
    </row>
    <row r="942" spans="1:25">
      <c r="A942" s="6">
        <v>2026</v>
      </c>
      <c r="B942" s="6" t="s">
        <v>530</v>
      </c>
      <c r="C942" s="6" t="s">
        <v>531</v>
      </c>
      <c r="D942" s="6" t="s">
        <v>1567</v>
      </c>
      <c r="E942" s="6" t="s">
        <v>1568</v>
      </c>
      <c r="F942" s="6" t="s">
        <v>534</v>
      </c>
      <c r="G942" s="6" t="s">
        <v>528</v>
      </c>
      <c r="H942" s="6" t="s">
        <v>526</v>
      </c>
      <c r="I942" s="6">
        <v>30335.79</v>
      </c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46">
        <v>45987.477094907401</v>
      </c>
      <c r="X942" s="6" t="s">
        <v>4400</v>
      </c>
      <c r="Y942" s="6" t="s">
        <v>518</v>
      </c>
    </row>
    <row r="943" spans="1:25">
      <c r="A943" s="6">
        <v>2026</v>
      </c>
      <c r="B943" s="6" t="s">
        <v>530</v>
      </c>
      <c r="C943" s="6" t="s">
        <v>531</v>
      </c>
      <c r="D943" s="6" t="s">
        <v>4261</v>
      </c>
      <c r="E943" s="6" t="s">
        <v>4262</v>
      </c>
      <c r="F943" s="6" t="s">
        <v>534</v>
      </c>
      <c r="G943" s="6" t="s">
        <v>528</v>
      </c>
      <c r="H943" s="6" t="s">
        <v>526</v>
      </c>
      <c r="I943" s="6">
        <v>1035000</v>
      </c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46">
        <v>45987.477094907401</v>
      </c>
      <c r="X943" s="6" t="s">
        <v>4400</v>
      </c>
      <c r="Y943" s="6" t="s">
        <v>518</v>
      </c>
    </row>
    <row r="944" spans="1:25">
      <c r="A944" s="6">
        <v>2026</v>
      </c>
      <c r="B944" s="6" t="s">
        <v>530</v>
      </c>
      <c r="C944" s="6" t="s">
        <v>531</v>
      </c>
      <c r="D944" s="6" t="s">
        <v>1895</v>
      </c>
      <c r="E944" s="6" t="s">
        <v>1896</v>
      </c>
      <c r="F944" s="6" t="s">
        <v>534</v>
      </c>
      <c r="G944" s="6" t="s">
        <v>528</v>
      </c>
      <c r="H944" s="6" t="s">
        <v>526</v>
      </c>
      <c r="I944" s="6">
        <v>0</v>
      </c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46">
        <v>45987.477094907401</v>
      </c>
      <c r="X944" s="6" t="s">
        <v>4400</v>
      </c>
      <c r="Y944" s="6" t="s">
        <v>518</v>
      </c>
    </row>
    <row r="945" spans="1:25">
      <c r="A945" s="6">
        <v>2026</v>
      </c>
      <c r="B945" s="6" t="s">
        <v>530</v>
      </c>
      <c r="C945" s="6" t="s">
        <v>531</v>
      </c>
      <c r="D945" s="6" t="s">
        <v>4121</v>
      </c>
      <c r="E945" s="6" t="s">
        <v>4122</v>
      </c>
      <c r="F945" s="6" t="s">
        <v>534</v>
      </c>
      <c r="G945" s="6" t="s">
        <v>528</v>
      </c>
      <c r="H945" s="6" t="s">
        <v>526</v>
      </c>
      <c r="I945" s="6">
        <v>42500</v>
      </c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46">
        <v>45987.477094907401</v>
      </c>
      <c r="X945" s="6" t="s">
        <v>4400</v>
      </c>
      <c r="Y945" s="6" t="s">
        <v>518</v>
      </c>
    </row>
    <row r="946" spans="1:25">
      <c r="A946" s="6">
        <v>2026</v>
      </c>
      <c r="B946" s="6" t="s">
        <v>530</v>
      </c>
      <c r="C946" s="6" t="s">
        <v>531</v>
      </c>
      <c r="D946" s="6" t="s">
        <v>3105</v>
      </c>
      <c r="E946" s="6" t="s">
        <v>3106</v>
      </c>
      <c r="F946" s="6" t="s">
        <v>534</v>
      </c>
      <c r="G946" s="6" t="s">
        <v>528</v>
      </c>
      <c r="H946" s="6" t="s">
        <v>526</v>
      </c>
      <c r="I946" s="6">
        <v>3127909.59</v>
      </c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46">
        <v>45987.477094907401</v>
      </c>
      <c r="X946" s="6" t="s">
        <v>4400</v>
      </c>
      <c r="Y946" s="6" t="s">
        <v>518</v>
      </c>
    </row>
    <row r="947" spans="1:25">
      <c r="A947" s="6">
        <v>2026</v>
      </c>
      <c r="B947" s="6" t="s">
        <v>530</v>
      </c>
      <c r="C947" s="6" t="s">
        <v>531</v>
      </c>
      <c r="D947" s="6" t="s">
        <v>3507</v>
      </c>
      <c r="E947" s="6" t="s">
        <v>3508</v>
      </c>
      <c r="F947" s="6" t="s">
        <v>534</v>
      </c>
      <c r="G947" s="6" t="s">
        <v>528</v>
      </c>
      <c r="H947" s="6" t="s">
        <v>526</v>
      </c>
      <c r="I947" s="6">
        <v>1036997.99</v>
      </c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46">
        <v>45987.477094907401</v>
      </c>
      <c r="X947" s="6" t="s">
        <v>4400</v>
      </c>
      <c r="Y947" s="6" t="s">
        <v>518</v>
      </c>
    </row>
    <row r="948" spans="1:25">
      <c r="A948" s="6">
        <v>2026</v>
      </c>
      <c r="B948" s="6" t="s">
        <v>530</v>
      </c>
      <c r="C948" s="6" t="s">
        <v>531</v>
      </c>
      <c r="D948" s="6" t="s">
        <v>2269</v>
      </c>
      <c r="E948" s="6" t="s">
        <v>2270</v>
      </c>
      <c r="F948" s="6" t="s">
        <v>534</v>
      </c>
      <c r="G948" s="6" t="s">
        <v>528</v>
      </c>
      <c r="H948" s="6" t="s">
        <v>526</v>
      </c>
      <c r="I948" s="6">
        <v>0</v>
      </c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46">
        <v>45987.477094907401</v>
      </c>
      <c r="X948" s="6" t="s">
        <v>4400</v>
      </c>
      <c r="Y948" s="6" t="s">
        <v>518</v>
      </c>
    </row>
    <row r="949" spans="1:25">
      <c r="A949" s="6">
        <v>2026</v>
      </c>
      <c r="B949" s="6" t="s">
        <v>530</v>
      </c>
      <c r="C949" s="6" t="s">
        <v>531</v>
      </c>
      <c r="D949" s="6" t="s">
        <v>2879</v>
      </c>
      <c r="E949" s="6" t="s">
        <v>2880</v>
      </c>
      <c r="F949" s="6" t="s">
        <v>534</v>
      </c>
      <c r="G949" s="6" t="s">
        <v>528</v>
      </c>
      <c r="H949" s="6" t="s">
        <v>526</v>
      </c>
      <c r="I949" s="6">
        <v>0</v>
      </c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46">
        <v>45987.477094907401</v>
      </c>
      <c r="X949" s="6" t="s">
        <v>4400</v>
      </c>
      <c r="Y949" s="6" t="s">
        <v>518</v>
      </c>
    </row>
    <row r="950" spans="1:25">
      <c r="A950" s="6">
        <v>2026</v>
      </c>
      <c r="B950" s="6" t="s">
        <v>530</v>
      </c>
      <c r="C950" s="6" t="s">
        <v>531</v>
      </c>
      <c r="D950" s="6" t="s">
        <v>2365</v>
      </c>
      <c r="E950" s="6" t="s">
        <v>2366</v>
      </c>
      <c r="F950" s="6" t="s">
        <v>534</v>
      </c>
      <c r="G950" s="6" t="s">
        <v>528</v>
      </c>
      <c r="H950" s="6" t="s">
        <v>526</v>
      </c>
      <c r="I950" s="6">
        <v>1439350</v>
      </c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46">
        <v>45987.477094907401</v>
      </c>
      <c r="X950" s="6" t="s">
        <v>4400</v>
      </c>
      <c r="Y950" s="6" t="s">
        <v>518</v>
      </c>
    </row>
    <row r="951" spans="1:25">
      <c r="A951" s="6">
        <v>2026</v>
      </c>
      <c r="B951" s="6" t="s">
        <v>530</v>
      </c>
      <c r="C951" s="6" t="s">
        <v>531</v>
      </c>
      <c r="D951" s="6" t="s">
        <v>885</v>
      </c>
      <c r="E951" s="6" t="s">
        <v>886</v>
      </c>
      <c r="F951" s="6" t="s">
        <v>534</v>
      </c>
      <c r="G951" s="6" t="s">
        <v>528</v>
      </c>
      <c r="H951" s="6" t="s">
        <v>526</v>
      </c>
      <c r="I951" s="6">
        <v>0</v>
      </c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46">
        <v>45987.477094907401</v>
      </c>
      <c r="X951" s="6" t="s">
        <v>4400</v>
      </c>
      <c r="Y951" s="6" t="s">
        <v>518</v>
      </c>
    </row>
    <row r="952" spans="1:25">
      <c r="A952" s="6">
        <v>2026</v>
      </c>
      <c r="B952" s="6" t="s">
        <v>530</v>
      </c>
      <c r="C952" s="6" t="s">
        <v>531</v>
      </c>
      <c r="D952" s="6" t="s">
        <v>589</v>
      </c>
      <c r="E952" s="6" t="s">
        <v>590</v>
      </c>
      <c r="F952" s="6" t="s">
        <v>534</v>
      </c>
      <c r="G952" s="6" t="s">
        <v>528</v>
      </c>
      <c r="H952" s="6" t="s">
        <v>526</v>
      </c>
      <c r="I952" s="6">
        <v>1124.1099999999999</v>
      </c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46">
        <v>45987.477094907401</v>
      </c>
      <c r="X952" s="6" t="s">
        <v>4400</v>
      </c>
      <c r="Y952" s="6" t="s">
        <v>518</v>
      </c>
    </row>
    <row r="953" spans="1:25">
      <c r="A953" s="6">
        <v>2026</v>
      </c>
      <c r="B953" s="6" t="s">
        <v>530</v>
      </c>
      <c r="C953" s="6" t="s">
        <v>531</v>
      </c>
      <c r="D953" s="6" t="s">
        <v>2207</v>
      </c>
      <c r="E953" s="6" t="s">
        <v>2208</v>
      </c>
      <c r="F953" s="6" t="s">
        <v>534</v>
      </c>
      <c r="G953" s="6" t="s">
        <v>528</v>
      </c>
      <c r="H953" s="6" t="s">
        <v>526</v>
      </c>
      <c r="I953" s="6">
        <v>0</v>
      </c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46">
        <v>45987.477094907401</v>
      </c>
      <c r="X953" s="6" t="s">
        <v>4400</v>
      </c>
      <c r="Y953" s="6" t="s">
        <v>518</v>
      </c>
    </row>
    <row r="954" spans="1:25">
      <c r="A954" s="6">
        <v>2026</v>
      </c>
      <c r="B954" s="6" t="s">
        <v>530</v>
      </c>
      <c r="C954" s="6" t="s">
        <v>531</v>
      </c>
      <c r="D954" s="6" t="s">
        <v>2861</v>
      </c>
      <c r="E954" s="6" t="s">
        <v>2862</v>
      </c>
      <c r="F954" s="6" t="s">
        <v>534</v>
      </c>
      <c r="G954" s="6" t="s">
        <v>528</v>
      </c>
      <c r="H954" s="6" t="s">
        <v>526</v>
      </c>
      <c r="I954" s="6">
        <v>4613666.08</v>
      </c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46">
        <v>45987.477094907401</v>
      </c>
      <c r="X954" s="6" t="s">
        <v>4400</v>
      </c>
      <c r="Y954" s="6" t="s">
        <v>518</v>
      </c>
    </row>
    <row r="955" spans="1:25">
      <c r="A955" s="6">
        <v>2026</v>
      </c>
      <c r="B955" s="6" t="s">
        <v>530</v>
      </c>
      <c r="C955" s="6" t="s">
        <v>531</v>
      </c>
      <c r="D955" s="6" t="s">
        <v>3367</v>
      </c>
      <c r="E955" s="6" t="s">
        <v>3368</v>
      </c>
      <c r="F955" s="6" t="s">
        <v>534</v>
      </c>
      <c r="G955" s="6" t="s">
        <v>528</v>
      </c>
      <c r="H955" s="6" t="s">
        <v>526</v>
      </c>
      <c r="I955" s="6">
        <v>0</v>
      </c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46">
        <v>45987.477094907401</v>
      </c>
      <c r="X955" s="6" t="s">
        <v>4400</v>
      </c>
      <c r="Y955" s="6" t="s">
        <v>518</v>
      </c>
    </row>
    <row r="956" spans="1:25">
      <c r="A956" s="6">
        <v>2026</v>
      </c>
      <c r="B956" s="6" t="s">
        <v>530</v>
      </c>
      <c r="C956" s="6" t="s">
        <v>531</v>
      </c>
      <c r="D956" s="6" t="s">
        <v>2563</v>
      </c>
      <c r="E956" s="6" t="s">
        <v>2564</v>
      </c>
      <c r="F956" s="6" t="s">
        <v>534</v>
      </c>
      <c r="G956" s="6" t="s">
        <v>528</v>
      </c>
      <c r="H956" s="6" t="s">
        <v>526</v>
      </c>
      <c r="I956" s="6">
        <v>0</v>
      </c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46">
        <v>45987.477094907401</v>
      </c>
      <c r="X956" s="6" t="s">
        <v>4400</v>
      </c>
      <c r="Y956" s="6" t="s">
        <v>518</v>
      </c>
    </row>
    <row r="957" spans="1:25">
      <c r="A957" s="6">
        <v>2026</v>
      </c>
      <c r="B957" s="6" t="s">
        <v>530</v>
      </c>
      <c r="C957" s="6" t="s">
        <v>531</v>
      </c>
      <c r="D957" s="6" t="s">
        <v>1771</v>
      </c>
      <c r="E957" s="6" t="s">
        <v>1772</v>
      </c>
      <c r="F957" s="6" t="s">
        <v>534</v>
      </c>
      <c r="G957" s="6" t="s">
        <v>528</v>
      </c>
      <c r="H957" s="6" t="s">
        <v>526</v>
      </c>
      <c r="I957" s="6">
        <v>0</v>
      </c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46">
        <v>45987.477094907401</v>
      </c>
      <c r="X957" s="6" t="s">
        <v>4400</v>
      </c>
      <c r="Y957" s="6" t="s">
        <v>518</v>
      </c>
    </row>
    <row r="958" spans="1:25">
      <c r="A958" s="6">
        <v>2026</v>
      </c>
      <c r="B958" s="6" t="s">
        <v>530</v>
      </c>
      <c r="C958" s="6" t="s">
        <v>531</v>
      </c>
      <c r="D958" s="6" t="s">
        <v>1775</v>
      </c>
      <c r="E958" s="6" t="s">
        <v>1776</v>
      </c>
      <c r="F958" s="6" t="s">
        <v>534</v>
      </c>
      <c r="G958" s="6" t="s">
        <v>528</v>
      </c>
      <c r="H958" s="6" t="s">
        <v>526</v>
      </c>
      <c r="I958" s="6">
        <v>0</v>
      </c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46">
        <v>45987.477094907401</v>
      </c>
      <c r="X958" s="6" t="s">
        <v>4400</v>
      </c>
      <c r="Y958" s="6" t="s">
        <v>518</v>
      </c>
    </row>
    <row r="959" spans="1:25">
      <c r="A959" s="6">
        <v>2026</v>
      </c>
      <c r="B959" s="6" t="s">
        <v>530</v>
      </c>
      <c r="C959" s="6" t="s">
        <v>531</v>
      </c>
      <c r="D959" s="6" t="s">
        <v>1565</v>
      </c>
      <c r="E959" s="6" t="s">
        <v>1566</v>
      </c>
      <c r="F959" s="6" t="s">
        <v>534</v>
      </c>
      <c r="G959" s="6" t="s">
        <v>528</v>
      </c>
      <c r="H959" s="6" t="s">
        <v>526</v>
      </c>
      <c r="I959" s="6">
        <v>0</v>
      </c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46">
        <v>45987.477094907401</v>
      </c>
      <c r="X959" s="6" t="s">
        <v>4400</v>
      </c>
      <c r="Y959" s="6" t="s">
        <v>518</v>
      </c>
    </row>
    <row r="960" spans="1:25">
      <c r="A960" s="6">
        <v>2026</v>
      </c>
      <c r="B960" s="6" t="s">
        <v>530</v>
      </c>
      <c r="C960" s="6" t="s">
        <v>531</v>
      </c>
      <c r="D960" s="6" t="s">
        <v>765</v>
      </c>
      <c r="E960" s="6" t="s">
        <v>766</v>
      </c>
      <c r="F960" s="6" t="s">
        <v>534</v>
      </c>
      <c r="G960" s="6" t="s">
        <v>528</v>
      </c>
      <c r="H960" s="6" t="s">
        <v>526</v>
      </c>
      <c r="I960" s="6">
        <v>0</v>
      </c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46">
        <v>45987.477094907401</v>
      </c>
      <c r="X960" s="6" t="s">
        <v>4400</v>
      </c>
      <c r="Y960" s="6" t="s">
        <v>518</v>
      </c>
    </row>
    <row r="961" spans="1:25">
      <c r="A961" s="6">
        <v>2026</v>
      </c>
      <c r="B961" s="6" t="s">
        <v>530</v>
      </c>
      <c r="C961" s="6" t="s">
        <v>531</v>
      </c>
      <c r="D961" s="6" t="s">
        <v>3023</v>
      </c>
      <c r="E961" s="6" t="s">
        <v>3024</v>
      </c>
      <c r="F961" s="6" t="s">
        <v>534</v>
      </c>
      <c r="G961" s="6" t="s">
        <v>528</v>
      </c>
      <c r="H961" s="6" t="s">
        <v>526</v>
      </c>
      <c r="I961" s="6">
        <v>12440948.630000001</v>
      </c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46">
        <v>45987.477094907401</v>
      </c>
      <c r="X961" s="6" t="s">
        <v>4400</v>
      </c>
      <c r="Y961" s="6" t="s">
        <v>518</v>
      </c>
    </row>
    <row r="962" spans="1:25">
      <c r="A962" s="6">
        <v>2026</v>
      </c>
      <c r="B962" s="6" t="s">
        <v>530</v>
      </c>
      <c r="C962" s="6" t="s">
        <v>531</v>
      </c>
      <c r="D962" s="6" t="s">
        <v>1627</v>
      </c>
      <c r="E962" s="6" t="s">
        <v>1628</v>
      </c>
      <c r="F962" s="6" t="s">
        <v>534</v>
      </c>
      <c r="G962" s="6" t="s">
        <v>528</v>
      </c>
      <c r="H962" s="6" t="s">
        <v>526</v>
      </c>
      <c r="I962" s="6">
        <v>0</v>
      </c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46">
        <v>45987.477094907401</v>
      </c>
      <c r="X962" s="6" t="s">
        <v>4400</v>
      </c>
      <c r="Y962" s="6" t="s">
        <v>518</v>
      </c>
    </row>
    <row r="963" spans="1:25">
      <c r="A963" s="6">
        <v>2026</v>
      </c>
      <c r="B963" s="6" t="s">
        <v>530</v>
      </c>
      <c r="C963" s="6" t="s">
        <v>531</v>
      </c>
      <c r="D963" s="6" t="s">
        <v>1929</v>
      </c>
      <c r="E963" s="6" t="s">
        <v>1930</v>
      </c>
      <c r="F963" s="6" t="s">
        <v>534</v>
      </c>
      <c r="G963" s="6" t="s">
        <v>528</v>
      </c>
      <c r="H963" s="6" t="s">
        <v>526</v>
      </c>
      <c r="I963" s="6">
        <v>2984330.85</v>
      </c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46">
        <v>45987.477094907401</v>
      </c>
      <c r="X963" s="6" t="s">
        <v>4400</v>
      </c>
      <c r="Y963" s="6" t="s">
        <v>518</v>
      </c>
    </row>
    <row r="964" spans="1:25">
      <c r="A964" s="6">
        <v>2026</v>
      </c>
      <c r="B964" s="6" t="s">
        <v>530</v>
      </c>
      <c r="C964" s="6" t="s">
        <v>531</v>
      </c>
      <c r="D964" s="6" t="s">
        <v>1101</v>
      </c>
      <c r="E964" s="6" t="s">
        <v>1102</v>
      </c>
      <c r="F964" s="6" t="s">
        <v>534</v>
      </c>
      <c r="G964" s="6" t="s">
        <v>528</v>
      </c>
      <c r="H964" s="6" t="s">
        <v>526</v>
      </c>
      <c r="I964" s="6">
        <v>0</v>
      </c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46">
        <v>45987.477094907401</v>
      </c>
      <c r="X964" s="6" t="s">
        <v>4400</v>
      </c>
      <c r="Y964" s="6" t="s">
        <v>518</v>
      </c>
    </row>
    <row r="965" spans="1:25">
      <c r="A965" s="6">
        <v>2026</v>
      </c>
      <c r="B965" s="6" t="s">
        <v>530</v>
      </c>
      <c r="C965" s="6" t="s">
        <v>531</v>
      </c>
      <c r="D965" s="6" t="s">
        <v>3077</v>
      </c>
      <c r="E965" s="6" t="s">
        <v>3078</v>
      </c>
      <c r="F965" s="6" t="s">
        <v>534</v>
      </c>
      <c r="G965" s="6" t="s">
        <v>528</v>
      </c>
      <c r="H965" s="6" t="s">
        <v>526</v>
      </c>
      <c r="I965" s="6">
        <v>22878.959999999999</v>
      </c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46">
        <v>45987.477094907401</v>
      </c>
      <c r="X965" s="6" t="s">
        <v>4400</v>
      </c>
      <c r="Y965" s="6" t="s">
        <v>518</v>
      </c>
    </row>
    <row r="966" spans="1:25">
      <c r="A966" s="6">
        <v>2026</v>
      </c>
      <c r="B966" s="6" t="s">
        <v>530</v>
      </c>
      <c r="C966" s="6" t="s">
        <v>531</v>
      </c>
      <c r="D966" s="6" t="s">
        <v>4003</v>
      </c>
      <c r="E966" s="6" t="s">
        <v>4004</v>
      </c>
      <c r="F966" s="6" t="s">
        <v>534</v>
      </c>
      <c r="G966" s="6" t="s">
        <v>528</v>
      </c>
      <c r="H966" s="6" t="s">
        <v>526</v>
      </c>
      <c r="I966" s="6">
        <v>1276762.98</v>
      </c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46">
        <v>45987.477094907401</v>
      </c>
      <c r="X966" s="6" t="s">
        <v>4400</v>
      </c>
      <c r="Y966" s="6" t="s">
        <v>518</v>
      </c>
    </row>
    <row r="967" spans="1:25">
      <c r="A967" s="6">
        <v>2026</v>
      </c>
      <c r="B967" s="6" t="s">
        <v>530</v>
      </c>
      <c r="C967" s="6" t="s">
        <v>531</v>
      </c>
      <c r="D967" s="6" t="s">
        <v>1445</v>
      </c>
      <c r="E967" s="6" t="s">
        <v>1446</v>
      </c>
      <c r="F967" s="6" t="s">
        <v>534</v>
      </c>
      <c r="G967" s="6" t="s">
        <v>528</v>
      </c>
      <c r="H967" s="6" t="s">
        <v>526</v>
      </c>
      <c r="I967" s="6">
        <v>34418.480000000003</v>
      </c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46">
        <v>45987.477094907401</v>
      </c>
      <c r="X967" s="6" t="s">
        <v>4400</v>
      </c>
      <c r="Y967" s="6" t="s">
        <v>518</v>
      </c>
    </row>
    <row r="968" spans="1:25">
      <c r="A968" s="6">
        <v>2026</v>
      </c>
      <c r="B968" s="6" t="s">
        <v>530</v>
      </c>
      <c r="C968" s="6" t="s">
        <v>531</v>
      </c>
      <c r="D968" s="6" t="s">
        <v>1841</v>
      </c>
      <c r="E968" s="6" t="s">
        <v>1842</v>
      </c>
      <c r="F968" s="6" t="s">
        <v>534</v>
      </c>
      <c r="G968" s="6" t="s">
        <v>528</v>
      </c>
      <c r="H968" s="6" t="s">
        <v>526</v>
      </c>
      <c r="I968" s="6">
        <v>1598484.18</v>
      </c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46">
        <v>45987.477094907401</v>
      </c>
      <c r="X968" s="6" t="s">
        <v>4400</v>
      </c>
      <c r="Y968" s="6" t="s">
        <v>518</v>
      </c>
    </row>
    <row r="969" spans="1:25">
      <c r="A969" s="6">
        <v>2026</v>
      </c>
      <c r="B969" s="6" t="s">
        <v>530</v>
      </c>
      <c r="C969" s="6" t="s">
        <v>531</v>
      </c>
      <c r="D969" s="6" t="s">
        <v>3961</v>
      </c>
      <c r="E969" s="6" t="s">
        <v>3962</v>
      </c>
      <c r="F969" s="6" t="s">
        <v>534</v>
      </c>
      <c r="G969" s="6" t="s">
        <v>528</v>
      </c>
      <c r="H969" s="6" t="s">
        <v>526</v>
      </c>
      <c r="I969" s="6">
        <v>27008.07</v>
      </c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46">
        <v>45987.477094907401</v>
      </c>
      <c r="X969" s="6" t="s">
        <v>4400</v>
      </c>
      <c r="Y969" s="6" t="s">
        <v>518</v>
      </c>
    </row>
    <row r="970" spans="1:25">
      <c r="A970" s="6">
        <v>2026</v>
      </c>
      <c r="B970" s="6" t="s">
        <v>530</v>
      </c>
      <c r="C970" s="6" t="s">
        <v>531</v>
      </c>
      <c r="D970" s="6" t="s">
        <v>1369</v>
      </c>
      <c r="E970" s="6" t="s">
        <v>1370</v>
      </c>
      <c r="F970" s="6" t="s">
        <v>534</v>
      </c>
      <c r="G970" s="6" t="s">
        <v>528</v>
      </c>
      <c r="H970" s="6" t="s">
        <v>526</v>
      </c>
      <c r="I970" s="6">
        <v>3516635.08</v>
      </c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46">
        <v>45987.477094907401</v>
      </c>
      <c r="X970" s="6" t="s">
        <v>4400</v>
      </c>
      <c r="Y970" s="6" t="s">
        <v>518</v>
      </c>
    </row>
    <row r="971" spans="1:25">
      <c r="A971" s="6">
        <v>2026</v>
      </c>
      <c r="B971" s="6" t="s">
        <v>530</v>
      </c>
      <c r="C971" s="6" t="s">
        <v>531</v>
      </c>
      <c r="D971" s="6" t="s">
        <v>4327</v>
      </c>
      <c r="E971" s="6" t="s">
        <v>4328</v>
      </c>
      <c r="F971" s="6" t="s">
        <v>534</v>
      </c>
      <c r="G971" s="6" t="s">
        <v>528</v>
      </c>
      <c r="H971" s="6" t="s">
        <v>526</v>
      </c>
      <c r="I971" s="6">
        <v>0</v>
      </c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46">
        <v>45987.477094907401</v>
      </c>
      <c r="X971" s="6" t="s">
        <v>4400</v>
      </c>
      <c r="Y971" s="6" t="s">
        <v>518</v>
      </c>
    </row>
    <row r="972" spans="1:25">
      <c r="A972" s="6">
        <v>2026</v>
      </c>
      <c r="B972" s="6" t="s">
        <v>530</v>
      </c>
      <c r="C972" s="6" t="s">
        <v>531</v>
      </c>
      <c r="D972" s="6" t="s">
        <v>3147</v>
      </c>
      <c r="E972" s="6" t="s">
        <v>3148</v>
      </c>
      <c r="F972" s="6" t="s">
        <v>534</v>
      </c>
      <c r="G972" s="6" t="s">
        <v>528</v>
      </c>
      <c r="H972" s="6" t="s">
        <v>526</v>
      </c>
      <c r="I972" s="6">
        <v>130000</v>
      </c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46">
        <v>45987.477094907401</v>
      </c>
      <c r="X972" s="6" t="s">
        <v>4400</v>
      </c>
      <c r="Y972" s="6" t="s">
        <v>518</v>
      </c>
    </row>
    <row r="973" spans="1:25">
      <c r="A973" s="6">
        <v>2026</v>
      </c>
      <c r="B973" s="6" t="s">
        <v>530</v>
      </c>
      <c r="C973" s="6" t="s">
        <v>531</v>
      </c>
      <c r="D973" s="6" t="s">
        <v>3855</v>
      </c>
      <c r="E973" s="6" t="s">
        <v>3856</v>
      </c>
      <c r="F973" s="6" t="s">
        <v>534</v>
      </c>
      <c r="G973" s="6" t="s">
        <v>528</v>
      </c>
      <c r="H973" s="6" t="s">
        <v>526</v>
      </c>
      <c r="I973" s="6">
        <v>5039335.2699999996</v>
      </c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46">
        <v>45987.477094907401</v>
      </c>
      <c r="X973" s="6" t="s">
        <v>4400</v>
      </c>
      <c r="Y973" s="6" t="s">
        <v>518</v>
      </c>
    </row>
    <row r="974" spans="1:25">
      <c r="A974" s="6">
        <v>2026</v>
      </c>
      <c r="B974" s="6" t="s">
        <v>530</v>
      </c>
      <c r="C974" s="6" t="s">
        <v>531</v>
      </c>
      <c r="D974" s="6" t="s">
        <v>2997</v>
      </c>
      <c r="E974" s="6" t="s">
        <v>2998</v>
      </c>
      <c r="F974" s="6" t="s">
        <v>534</v>
      </c>
      <c r="G974" s="6" t="s">
        <v>528</v>
      </c>
      <c r="H974" s="6" t="s">
        <v>526</v>
      </c>
      <c r="I974" s="6">
        <v>10000</v>
      </c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46">
        <v>45987.477094907401</v>
      </c>
      <c r="X974" s="6" t="s">
        <v>4400</v>
      </c>
      <c r="Y974" s="6" t="s">
        <v>518</v>
      </c>
    </row>
    <row r="975" spans="1:25">
      <c r="A975" s="6">
        <v>2026</v>
      </c>
      <c r="B975" s="6" t="s">
        <v>530</v>
      </c>
      <c r="C975" s="6" t="s">
        <v>531</v>
      </c>
      <c r="D975" s="6" t="s">
        <v>2735</v>
      </c>
      <c r="E975" s="6" t="s">
        <v>2736</v>
      </c>
      <c r="F975" s="6" t="s">
        <v>534</v>
      </c>
      <c r="G975" s="6" t="s">
        <v>528</v>
      </c>
      <c r="H975" s="6" t="s">
        <v>526</v>
      </c>
      <c r="I975" s="6">
        <v>182853.84</v>
      </c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46">
        <v>45987.477094907401</v>
      </c>
      <c r="X975" s="6" t="s">
        <v>4400</v>
      </c>
      <c r="Y975" s="6" t="s">
        <v>518</v>
      </c>
    </row>
    <row r="976" spans="1:25">
      <c r="A976" s="6">
        <v>2026</v>
      </c>
      <c r="B976" s="6" t="s">
        <v>530</v>
      </c>
      <c r="C976" s="6" t="s">
        <v>531</v>
      </c>
      <c r="D976" s="6" t="s">
        <v>1049</v>
      </c>
      <c r="E976" s="6" t="s">
        <v>1050</v>
      </c>
      <c r="F976" s="6" t="s">
        <v>534</v>
      </c>
      <c r="G976" s="6" t="s">
        <v>528</v>
      </c>
      <c r="H976" s="6" t="s">
        <v>526</v>
      </c>
      <c r="I976" s="6">
        <v>5000</v>
      </c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46">
        <v>45987.477094907401</v>
      </c>
      <c r="X976" s="6" t="s">
        <v>4400</v>
      </c>
      <c r="Y976" s="6" t="s">
        <v>518</v>
      </c>
    </row>
    <row r="977" spans="1:25">
      <c r="A977" s="6">
        <v>2026</v>
      </c>
      <c r="B977" s="6" t="s">
        <v>530</v>
      </c>
      <c r="C977" s="6" t="s">
        <v>531</v>
      </c>
      <c r="D977" s="6" t="s">
        <v>1107</v>
      </c>
      <c r="E977" s="6" t="s">
        <v>1108</v>
      </c>
      <c r="F977" s="6" t="s">
        <v>534</v>
      </c>
      <c r="G977" s="6" t="s">
        <v>528</v>
      </c>
      <c r="H977" s="6" t="s">
        <v>526</v>
      </c>
      <c r="I977" s="6">
        <v>28289173.18</v>
      </c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46">
        <v>45987.477094907401</v>
      </c>
      <c r="X977" s="6" t="s">
        <v>4400</v>
      </c>
      <c r="Y977" s="6" t="s">
        <v>518</v>
      </c>
    </row>
    <row r="978" spans="1:25">
      <c r="A978" s="6">
        <v>2026</v>
      </c>
      <c r="B978" s="6" t="s">
        <v>530</v>
      </c>
      <c r="C978" s="6" t="s">
        <v>531</v>
      </c>
      <c r="D978" s="6" t="s">
        <v>1403</v>
      </c>
      <c r="E978" s="6" t="s">
        <v>1404</v>
      </c>
      <c r="F978" s="6" t="s">
        <v>534</v>
      </c>
      <c r="G978" s="6" t="s">
        <v>528</v>
      </c>
      <c r="H978" s="6" t="s">
        <v>526</v>
      </c>
      <c r="I978" s="6">
        <v>0</v>
      </c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46">
        <v>45987.477094907401</v>
      </c>
      <c r="X978" s="6" t="s">
        <v>4400</v>
      </c>
      <c r="Y978" s="6" t="s">
        <v>518</v>
      </c>
    </row>
    <row r="979" spans="1:25">
      <c r="A979" s="6">
        <v>2026</v>
      </c>
      <c r="B979" s="6" t="s">
        <v>530</v>
      </c>
      <c r="C979" s="6" t="s">
        <v>531</v>
      </c>
      <c r="D979" s="6" t="s">
        <v>1409</v>
      </c>
      <c r="E979" s="6" t="s">
        <v>1410</v>
      </c>
      <c r="F979" s="6" t="s">
        <v>534</v>
      </c>
      <c r="G979" s="6" t="s">
        <v>528</v>
      </c>
      <c r="H979" s="6" t="s">
        <v>526</v>
      </c>
      <c r="I979" s="6">
        <v>0</v>
      </c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46">
        <v>45987.477094907401</v>
      </c>
      <c r="X979" s="6" t="s">
        <v>4400</v>
      </c>
      <c r="Y979" s="6" t="s">
        <v>518</v>
      </c>
    </row>
    <row r="980" spans="1:25">
      <c r="A980" s="6">
        <v>2026</v>
      </c>
      <c r="B980" s="6" t="s">
        <v>530</v>
      </c>
      <c r="C980" s="6" t="s">
        <v>531</v>
      </c>
      <c r="D980" s="6" t="s">
        <v>3621</v>
      </c>
      <c r="E980" s="6" t="s">
        <v>3622</v>
      </c>
      <c r="F980" s="6" t="s">
        <v>534</v>
      </c>
      <c r="G980" s="6" t="s">
        <v>528</v>
      </c>
      <c r="H980" s="6" t="s">
        <v>526</v>
      </c>
      <c r="I980" s="6">
        <v>15250181.84</v>
      </c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46">
        <v>45987.477094907401</v>
      </c>
      <c r="X980" s="6" t="s">
        <v>4400</v>
      </c>
      <c r="Y980" s="6" t="s">
        <v>518</v>
      </c>
    </row>
    <row r="981" spans="1:25">
      <c r="A981" s="6">
        <v>2026</v>
      </c>
      <c r="B981" s="6" t="s">
        <v>530</v>
      </c>
      <c r="C981" s="6" t="s">
        <v>531</v>
      </c>
      <c r="D981" s="6" t="s">
        <v>4107</v>
      </c>
      <c r="E981" s="6" t="s">
        <v>4108</v>
      </c>
      <c r="F981" s="6" t="s">
        <v>534</v>
      </c>
      <c r="G981" s="6" t="s">
        <v>528</v>
      </c>
      <c r="H981" s="6" t="s">
        <v>526</v>
      </c>
      <c r="I981" s="6">
        <v>3763582.26</v>
      </c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46">
        <v>45987.477094907401</v>
      </c>
      <c r="X981" s="6" t="s">
        <v>4400</v>
      </c>
      <c r="Y981" s="6" t="s">
        <v>518</v>
      </c>
    </row>
    <row r="982" spans="1:25">
      <c r="A982" s="6">
        <v>2026</v>
      </c>
      <c r="B982" s="6" t="s">
        <v>530</v>
      </c>
      <c r="C982" s="6" t="s">
        <v>531</v>
      </c>
      <c r="D982" s="6" t="s">
        <v>1345</v>
      </c>
      <c r="E982" s="6" t="s">
        <v>1346</v>
      </c>
      <c r="F982" s="6" t="s">
        <v>534</v>
      </c>
      <c r="G982" s="6" t="s">
        <v>528</v>
      </c>
      <c r="H982" s="6" t="s">
        <v>526</v>
      </c>
      <c r="I982" s="6">
        <v>10000</v>
      </c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46">
        <v>45987.477094907401</v>
      </c>
      <c r="X982" s="6" t="s">
        <v>4400</v>
      </c>
      <c r="Y982" s="6" t="s">
        <v>518</v>
      </c>
    </row>
    <row r="983" spans="1:25">
      <c r="A983" s="6">
        <v>2026</v>
      </c>
      <c r="B983" s="6" t="s">
        <v>530</v>
      </c>
      <c r="C983" s="6" t="s">
        <v>531</v>
      </c>
      <c r="D983" s="6" t="s">
        <v>2495</v>
      </c>
      <c r="E983" s="6" t="s">
        <v>2496</v>
      </c>
      <c r="F983" s="6" t="s">
        <v>534</v>
      </c>
      <c r="G983" s="6" t="s">
        <v>528</v>
      </c>
      <c r="H983" s="6" t="s">
        <v>526</v>
      </c>
      <c r="I983" s="6">
        <v>402000</v>
      </c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46">
        <v>45987.477094907401</v>
      </c>
      <c r="X983" s="6" t="s">
        <v>4400</v>
      </c>
      <c r="Y983" s="6" t="s">
        <v>518</v>
      </c>
    </row>
    <row r="984" spans="1:25">
      <c r="A984" s="6">
        <v>2026</v>
      </c>
      <c r="B984" s="6" t="s">
        <v>530</v>
      </c>
      <c r="C984" s="6" t="s">
        <v>531</v>
      </c>
      <c r="D984" s="6" t="s">
        <v>3159</v>
      </c>
      <c r="E984" s="6" t="s">
        <v>3160</v>
      </c>
      <c r="F984" s="6" t="s">
        <v>534</v>
      </c>
      <c r="G984" s="6" t="s">
        <v>528</v>
      </c>
      <c r="H984" s="6" t="s">
        <v>526</v>
      </c>
      <c r="I984" s="6">
        <v>1628647.99</v>
      </c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46">
        <v>45987.477094907401</v>
      </c>
      <c r="X984" s="6" t="s">
        <v>4400</v>
      </c>
      <c r="Y984" s="6" t="s">
        <v>518</v>
      </c>
    </row>
    <row r="985" spans="1:25">
      <c r="A985" s="6">
        <v>2026</v>
      </c>
      <c r="B985" s="6" t="s">
        <v>530</v>
      </c>
      <c r="C985" s="6" t="s">
        <v>531</v>
      </c>
      <c r="D985" s="6" t="s">
        <v>4239</v>
      </c>
      <c r="E985" s="6" t="s">
        <v>4240</v>
      </c>
      <c r="F985" s="6" t="s">
        <v>534</v>
      </c>
      <c r="G985" s="6" t="s">
        <v>528</v>
      </c>
      <c r="H985" s="6" t="s">
        <v>526</v>
      </c>
      <c r="I985" s="6">
        <v>4266405.08</v>
      </c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46">
        <v>45987.477094907401</v>
      </c>
      <c r="X985" s="6" t="s">
        <v>4400</v>
      </c>
      <c r="Y985" s="6" t="s">
        <v>518</v>
      </c>
    </row>
    <row r="986" spans="1:25">
      <c r="A986" s="6">
        <v>2026</v>
      </c>
      <c r="B986" s="6" t="s">
        <v>530</v>
      </c>
      <c r="C986" s="6" t="s">
        <v>531</v>
      </c>
      <c r="D986" s="6" t="s">
        <v>761</v>
      </c>
      <c r="E986" s="6" t="s">
        <v>762</v>
      </c>
      <c r="F986" s="6" t="s">
        <v>534</v>
      </c>
      <c r="G986" s="6" t="s">
        <v>528</v>
      </c>
      <c r="H986" s="6" t="s">
        <v>526</v>
      </c>
      <c r="I986" s="6">
        <v>0</v>
      </c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46">
        <v>45987.477094907401</v>
      </c>
      <c r="X986" s="6" t="s">
        <v>4400</v>
      </c>
      <c r="Y986" s="6" t="s">
        <v>518</v>
      </c>
    </row>
    <row r="987" spans="1:25">
      <c r="A987" s="6">
        <v>2026</v>
      </c>
      <c r="B987" s="6" t="s">
        <v>530</v>
      </c>
      <c r="C987" s="6" t="s">
        <v>531</v>
      </c>
      <c r="D987" s="6" t="s">
        <v>859</v>
      </c>
      <c r="E987" s="6" t="s">
        <v>860</v>
      </c>
      <c r="F987" s="6" t="s">
        <v>534</v>
      </c>
      <c r="G987" s="6" t="s">
        <v>528</v>
      </c>
      <c r="H987" s="6" t="s">
        <v>526</v>
      </c>
      <c r="I987" s="6">
        <v>4031987.69</v>
      </c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46">
        <v>45987.477094907401</v>
      </c>
      <c r="X987" s="6" t="s">
        <v>4400</v>
      </c>
      <c r="Y987" s="6" t="s">
        <v>518</v>
      </c>
    </row>
    <row r="988" spans="1:25">
      <c r="A988" s="6">
        <v>2026</v>
      </c>
      <c r="B988" s="6" t="s">
        <v>530</v>
      </c>
      <c r="C988" s="6" t="s">
        <v>531</v>
      </c>
      <c r="D988" s="6" t="s">
        <v>3353</v>
      </c>
      <c r="E988" s="6" t="s">
        <v>3354</v>
      </c>
      <c r="F988" s="6" t="s">
        <v>534</v>
      </c>
      <c r="G988" s="6" t="s">
        <v>528</v>
      </c>
      <c r="H988" s="6" t="s">
        <v>526</v>
      </c>
      <c r="I988" s="6">
        <v>2971.81</v>
      </c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46">
        <v>45987.477094907401</v>
      </c>
      <c r="X988" s="6" t="s">
        <v>4400</v>
      </c>
      <c r="Y988" s="6" t="s">
        <v>518</v>
      </c>
    </row>
    <row r="989" spans="1:25">
      <c r="A989" s="6">
        <v>2026</v>
      </c>
      <c r="B989" s="6" t="s">
        <v>530</v>
      </c>
      <c r="C989" s="6" t="s">
        <v>531</v>
      </c>
      <c r="D989" s="6" t="s">
        <v>3035</v>
      </c>
      <c r="E989" s="6" t="s">
        <v>3036</v>
      </c>
      <c r="F989" s="6" t="s">
        <v>534</v>
      </c>
      <c r="G989" s="6" t="s">
        <v>528</v>
      </c>
      <c r="H989" s="6" t="s">
        <v>526</v>
      </c>
      <c r="I989" s="6">
        <v>0</v>
      </c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46">
        <v>45987.477094907401</v>
      </c>
      <c r="X989" s="6" t="s">
        <v>4400</v>
      </c>
      <c r="Y989" s="6" t="s">
        <v>518</v>
      </c>
    </row>
    <row r="990" spans="1:25">
      <c r="A990" s="6">
        <v>2026</v>
      </c>
      <c r="B990" s="6" t="s">
        <v>530</v>
      </c>
      <c r="C990" s="6" t="s">
        <v>531</v>
      </c>
      <c r="D990" s="6" t="s">
        <v>2193</v>
      </c>
      <c r="E990" s="6" t="s">
        <v>2194</v>
      </c>
      <c r="F990" s="6" t="s">
        <v>534</v>
      </c>
      <c r="G990" s="6" t="s">
        <v>528</v>
      </c>
      <c r="H990" s="6" t="s">
        <v>526</v>
      </c>
      <c r="I990" s="6">
        <v>0</v>
      </c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46">
        <v>45987.477094907401</v>
      </c>
      <c r="X990" s="6" t="s">
        <v>4400</v>
      </c>
      <c r="Y990" s="6" t="s">
        <v>518</v>
      </c>
    </row>
    <row r="991" spans="1:25">
      <c r="A991" s="6">
        <v>2026</v>
      </c>
      <c r="B991" s="6" t="s">
        <v>530</v>
      </c>
      <c r="C991" s="6" t="s">
        <v>531</v>
      </c>
      <c r="D991" s="6" t="s">
        <v>4333</v>
      </c>
      <c r="E991" s="6" t="s">
        <v>4334</v>
      </c>
      <c r="F991" s="6" t="s">
        <v>534</v>
      </c>
      <c r="G991" s="6" t="s">
        <v>528</v>
      </c>
      <c r="H991" s="6" t="s">
        <v>526</v>
      </c>
      <c r="I991" s="6">
        <v>110000</v>
      </c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46">
        <v>45987.477094907401</v>
      </c>
      <c r="X991" s="6" t="s">
        <v>4400</v>
      </c>
      <c r="Y991" s="6" t="s">
        <v>518</v>
      </c>
    </row>
    <row r="992" spans="1:25">
      <c r="A992" s="6">
        <v>2026</v>
      </c>
      <c r="B992" s="6" t="s">
        <v>530</v>
      </c>
      <c r="C992" s="6" t="s">
        <v>531</v>
      </c>
      <c r="D992" s="6" t="s">
        <v>2889</v>
      </c>
      <c r="E992" s="6" t="s">
        <v>2890</v>
      </c>
      <c r="F992" s="6" t="s">
        <v>534</v>
      </c>
      <c r="G992" s="6" t="s">
        <v>528</v>
      </c>
      <c r="H992" s="6" t="s">
        <v>526</v>
      </c>
      <c r="I992" s="6">
        <v>0</v>
      </c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46">
        <v>45987.477094907401</v>
      </c>
      <c r="X992" s="6" t="s">
        <v>4400</v>
      </c>
      <c r="Y992" s="6" t="s">
        <v>518</v>
      </c>
    </row>
    <row r="993" spans="1:25">
      <c r="A993" s="6">
        <v>2026</v>
      </c>
      <c r="B993" s="6" t="s">
        <v>530</v>
      </c>
      <c r="C993" s="6" t="s">
        <v>531</v>
      </c>
      <c r="D993" s="6" t="s">
        <v>3953</v>
      </c>
      <c r="E993" s="6" t="s">
        <v>3954</v>
      </c>
      <c r="F993" s="6" t="s">
        <v>534</v>
      </c>
      <c r="G993" s="6" t="s">
        <v>528</v>
      </c>
      <c r="H993" s="6" t="s">
        <v>526</v>
      </c>
      <c r="I993" s="6">
        <v>0</v>
      </c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46">
        <v>45987.477094907401</v>
      </c>
      <c r="X993" s="6" t="s">
        <v>4400</v>
      </c>
      <c r="Y993" s="6" t="s">
        <v>518</v>
      </c>
    </row>
    <row r="994" spans="1:25">
      <c r="A994" s="6">
        <v>2026</v>
      </c>
      <c r="B994" s="6" t="s">
        <v>530</v>
      </c>
      <c r="C994" s="6" t="s">
        <v>531</v>
      </c>
      <c r="D994" s="6" t="s">
        <v>841</v>
      </c>
      <c r="E994" s="6" t="s">
        <v>842</v>
      </c>
      <c r="F994" s="6" t="s">
        <v>534</v>
      </c>
      <c r="G994" s="6" t="s">
        <v>528</v>
      </c>
      <c r="H994" s="6" t="s">
        <v>526</v>
      </c>
      <c r="I994" s="6">
        <v>0</v>
      </c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46">
        <v>45987.477094907401</v>
      </c>
      <c r="X994" s="6" t="s">
        <v>4400</v>
      </c>
      <c r="Y994" s="6" t="s">
        <v>518</v>
      </c>
    </row>
    <row r="995" spans="1:25">
      <c r="A995" s="6">
        <v>2026</v>
      </c>
      <c r="B995" s="6" t="s">
        <v>530</v>
      </c>
      <c r="C995" s="6" t="s">
        <v>531</v>
      </c>
      <c r="D995" s="6" t="s">
        <v>2143</v>
      </c>
      <c r="E995" s="6" t="s">
        <v>2144</v>
      </c>
      <c r="F995" s="6" t="s">
        <v>534</v>
      </c>
      <c r="G995" s="6" t="s">
        <v>528</v>
      </c>
      <c r="H995" s="6" t="s">
        <v>526</v>
      </c>
      <c r="I995" s="6">
        <v>59697.62</v>
      </c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46">
        <v>45987.477094907401</v>
      </c>
      <c r="X995" s="6" t="s">
        <v>4400</v>
      </c>
      <c r="Y995" s="6" t="s">
        <v>518</v>
      </c>
    </row>
    <row r="996" spans="1:25">
      <c r="A996" s="6">
        <v>2026</v>
      </c>
      <c r="B996" s="6" t="s">
        <v>530</v>
      </c>
      <c r="C996" s="6" t="s">
        <v>531</v>
      </c>
      <c r="D996" s="6" t="s">
        <v>3215</v>
      </c>
      <c r="E996" s="6" t="s">
        <v>3216</v>
      </c>
      <c r="F996" s="6" t="s">
        <v>534</v>
      </c>
      <c r="G996" s="6" t="s">
        <v>528</v>
      </c>
      <c r="H996" s="6" t="s">
        <v>526</v>
      </c>
      <c r="I996" s="6">
        <v>0</v>
      </c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46">
        <v>45987.477094907401</v>
      </c>
      <c r="X996" s="6" t="s">
        <v>4400</v>
      </c>
      <c r="Y996" s="6" t="s">
        <v>518</v>
      </c>
    </row>
    <row r="997" spans="1:25">
      <c r="A997" s="6">
        <v>2026</v>
      </c>
      <c r="B997" s="6" t="s">
        <v>530</v>
      </c>
      <c r="C997" s="6" t="s">
        <v>531</v>
      </c>
      <c r="D997" s="6" t="s">
        <v>4161</v>
      </c>
      <c r="E997" s="6" t="s">
        <v>4162</v>
      </c>
      <c r="F997" s="6" t="s">
        <v>534</v>
      </c>
      <c r="G997" s="6" t="s">
        <v>528</v>
      </c>
      <c r="H997" s="6" t="s">
        <v>526</v>
      </c>
      <c r="I997" s="6">
        <v>0</v>
      </c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46">
        <v>45987.477094907401</v>
      </c>
      <c r="X997" s="6" t="s">
        <v>4400</v>
      </c>
      <c r="Y997" s="6" t="s">
        <v>518</v>
      </c>
    </row>
    <row r="998" spans="1:25">
      <c r="A998" s="6">
        <v>2026</v>
      </c>
      <c r="B998" s="6" t="s">
        <v>530</v>
      </c>
      <c r="C998" s="6" t="s">
        <v>531</v>
      </c>
      <c r="D998" s="6" t="s">
        <v>2779</v>
      </c>
      <c r="E998" s="6" t="s">
        <v>2780</v>
      </c>
      <c r="F998" s="6" t="s">
        <v>534</v>
      </c>
      <c r="G998" s="6" t="s">
        <v>528</v>
      </c>
      <c r="H998" s="6" t="s">
        <v>526</v>
      </c>
      <c r="I998" s="6">
        <v>490000</v>
      </c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46">
        <v>45987.477094907401</v>
      </c>
      <c r="X998" s="6" t="s">
        <v>4400</v>
      </c>
      <c r="Y998" s="6" t="s">
        <v>518</v>
      </c>
    </row>
    <row r="999" spans="1:25">
      <c r="A999" s="6">
        <v>2026</v>
      </c>
      <c r="B999" s="6" t="s">
        <v>530</v>
      </c>
      <c r="C999" s="6" t="s">
        <v>531</v>
      </c>
      <c r="D999" s="6" t="s">
        <v>2957</v>
      </c>
      <c r="E999" s="6" t="s">
        <v>2958</v>
      </c>
      <c r="F999" s="6" t="s">
        <v>534</v>
      </c>
      <c r="G999" s="6" t="s">
        <v>528</v>
      </c>
      <c r="H999" s="6" t="s">
        <v>526</v>
      </c>
      <c r="I999" s="6">
        <v>47774014.979999997</v>
      </c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46">
        <v>45987.477094907401</v>
      </c>
      <c r="X999" s="6" t="s">
        <v>4400</v>
      </c>
      <c r="Y999" s="6" t="s">
        <v>518</v>
      </c>
    </row>
    <row r="1000" spans="1:25">
      <c r="A1000" s="6">
        <v>2026</v>
      </c>
      <c r="B1000" s="6" t="s">
        <v>530</v>
      </c>
      <c r="C1000" s="6" t="s">
        <v>531</v>
      </c>
      <c r="D1000" s="6" t="s">
        <v>993</v>
      </c>
      <c r="E1000" s="6" t="s">
        <v>994</v>
      </c>
      <c r="F1000" s="6" t="s">
        <v>534</v>
      </c>
      <c r="G1000" s="6" t="s">
        <v>528</v>
      </c>
      <c r="H1000" s="6" t="s">
        <v>526</v>
      </c>
      <c r="I1000" s="6">
        <v>0</v>
      </c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46">
        <v>45987.477094907401</v>
      </c>
      <c r="X1000" s="6" t="s">
        <v>4400</v>
      </c>
      <c r="Y1000" s="6" t="s">
        <v>518</v>
      </c>
    </row>
    <row r="1001" spans="1:25">
      <c r="A1001" s="6">
        <v>2026</v>
      </c>
      <c r="B1001" s="6" t="s">
        <v>530</v>
      </c>
      <c r="C1001" s="6" t="s">
        <v>531</v>
      </c>
      <c r="D1001" s="6" t="s">
        <v>2615</v>
      </c>
      <c r="E1001" s="6" t="s">
        <v>2616</v>
      </c>
      <c r="F1001" s="6" t="s">
        <v>534</v>
      </c>
      <c r="G1001" s="6" t="s">
        <v>528</v>
      </c>
      <c r="H1001" s="6" t="s">
        <v>526</v>
      </c>
      <c r="I1001" s="6">
        <v>0</v>
      </c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46">
        <v>45987.477094907401</v>
      </c>
      <c r="X1001" s="6" t="s">
        <v>4400</v>
      </c>
      <c r="Y1001" s="6" t="s">
        <v>518</v>
      </c>
    </row>
    <row r="1002" spans="1:25">
      <c r="A1002" s="6">
        <v>2026</v>
      </c>
      <c r="B1002" s="6" t="s">
        <v>530</v>
      </c>
      <c r="C1002" s="6" t="s">
        <v>531</v>
      </c>
      <c r="D1002" s="6" t="s">
        <v>803</v>
      </c>
      <c r="E1002" s="6" t="s">
        <v>804</v>
      </c>
      <c r="F1002" s="6" t="s">
        <v>534</v>
      </c>
      <c r="G1002" s="6" t="s">
        <v>528</v>
      </c>
      <c r="H1002" s="6" t="s">
        <v>526</v>
      </c>
      <c r="I1002" s="6">
        <v>0</v>
      </c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46">
        <v>45987.477094907401</v>
      </c>
      <c r="X1002" s="6" t="s">
        <v>4400</v>
      </c>
      <c r="Y1002" s="6" t="s">
        <v>518</v>
      </c>
    </row>
    <row r="1003" spans="1:25">
      <c r="A1003" s="6">
        <v>2026</v>
      </c>
      <c r="B1003" s="6" t="s">
        <v>530</v>
      </c>
      <c r="C1003" s="6" t="s">
        <v>531</v>
      </c>
      <c r="D1003" s="6" t="s">
        <v>3441</v>
      </c>
      <c r="E1003" s="6" t="s">
        <v>3442</v>
      </c>
      <c r="F1003" s="6" t="s">
        <v>534</v>
      </c>
      <c r="G1003" s="6" t="s">
        <v>528</v>
      </c>
      <c r="H1003" s="6" t="s">
        <v>526</v>
      </c>
      <c r="I1003" s="6">
        <v>0</v>
      </c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46">
        <v>45987.477094907401</v>
      </c>
      <c r="X1003" s="6" t="s">
        <v>4400</v>
      </c>
      <c r="Y1003" s="6" t="s">
        <v>518</v>
      </c>
    </row>
    <row r="1004" spans="1:25">
      <c r="A1004" s="6">
        <v>2026</v>
      </c>
      <c r="B1004" s="6" t="s">
        <v>530</v>
      </c>
      <c r="C1004" s="6" t="s">
        <v>531</v>
      </c>
      <c r="D1004" s="6" t="s">
        <v>715</v>
      </c>
      <c r="E1004" s="6" t="s">
        <v>716</v>
      </c>
      <c r="F1004" s="6" t="s">
        <v>534</v>
      </c>
      <c r="G1004" s="6" t="s">
        <v>528</v>
      </c>
      <c r="H1004" s="6" t="s">
        <v>526</v>
      </c>
      <c r="I1004" s="6">
        <v>0</v>
      </c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46">
        <v>45987.477094907401</v>
      </c>
      <c r="X1004" s="6" t="s">
        <v>4400</v>
      </c>
      <c r="Y1004" s="6" t="s">
        <v>518</v>
      </c>
    </row>
    <row r="1005" spans="1:25">
      <c r="A1005" s="6">
        <v>2026</v>
      </c>
      <c r="B1005" s="6" t="s">
        <v>530</v>
      </c>
      <c r="C1005" s="6" t="s">
        <v>531</v>
      </c>
      <c r="D1005" s="6" t="s">
        <v>3905</v>
      </c>
      <c r="E1005" s="6" t="s">
        <v>3906</v>
      </c>
      <c r="F1005" s="6" t="s">
        <v>534</v>
      </c>
      <c r="G1005" s="6" t="s">
        <v>528</v>
      </c>
      <c r="H1005" s="6" t="s">
        <v>526</v>
      </c>
      <c r="I1005" s="6">
        <v>0</v>
      </c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46">
        <v>45987.477094907401</v>
      </c>
      <c r="X1005" s="6" t="s">
        <v>4400</v>
      </c>
      <c r="Y1005" s="6" t="s">
        <v>518</v>
      </c>
    </row>
    <row r="1006" spans="1:25">
      <c r="A1006" s="6">
        <v>2026</v>
      </c>
      <c r="B1006" s="6" t="s">
        <v>530</v>
      </c>
      <c r="C1006" s="6" t="s">
        <v>531</v>
      </c>
      <c r="D1006" s="6" t="s">
        <v>1729</v>
      </c>
      <c r="E1006" s="6" t="s">
        <v>1730</v>
      </c>
      <c r="F1006" s="6" t="s">
        <v>534</v>
      </c>
      <c r="G1006" s="6" t="s">
        <v>528</v>
      </c>
      <c r="H1006" s="6" t="s">
        <v>526</v>
      </c>
      <c r="I1006" s="6">
        <v>0</v>
      </c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46">
        <v>45987.477094907401</v>
      </c>
      <c r="X1006" s="6" t="s">
        <v>4400</v>
      </c>
      <c r="Y1006" s="6" t="s">
        <v>518</v>
      </c>
    </row>
    <row r="1007" spans="1:25">
      <c r="A1007" s="6">
        <v>2026</v>
      </c>
      <c r="B1007" s="6" t="s">
        <v>530</v>
      </c>
      <c r="C1007" s="6" t="s">
        <v>531</v>
      </c>
      <c r="D1007" s="6" t="s">
        <v>1529</v>
      </c>
      <c r="E1007" s="6" t="s">
        <v>1530</v>
      </c>
      <c r="F1007" s="6" t="s">
        <v>534</v>
      </c>
      <c r="G1007" s="6" t="s">
        <v>528</v>
      </c>
      <c r="H1007" s="6" t="s">
        <v>526</v>
      </c>
      <c r="I1007" s="6">
        <v>14421430.220000001</v>
      </c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46">
        <v>45987.477094907401</v>
      </c>
      <c r="X1007" s="6" t="s">
        <v>4400</v>
      </c>
      <c r="Y1007" s="6" t="s">
        <v>518</v>
      </c>
    </row>
    <row r="1008" spans="1:25">
      <c r="A1008" s="6">
        <v>2026</v>
      </c>
      <c r="B1008" s="6" t="s">
        <v>530</v>
      </c>
      <c r="C1008" s="6" t="s">
        <v>531</v>
      </c>
      <c r="D1008" s="6" t="s">
        <v>1363</v>
      </c>
      <c r="E1008" s="6" t="s">
        <v>1364</v>
      </c>
      <c r="F1008" s="6" t="s">
        <v>534</v>
      </c>
      <c r="G1008" s="6" t="s">
        <v>528</v>
      </c>
      <c r="H1008" s="6" t="s">
        <v>526</v>
      </c>
      <c r="I1008" s="6">
        <v>1468961.39</v>
      </c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46">
        <v>45987.477094907401</v>
      </c>
      <c r="X1008" s="6" t="s">
        <v>4400</v>
      </c>
      <c r="Y1008" s="6" t="s">
        <v>518</v>
      </c>
    </row>
    <row r="1009" spans="1:25">
      <c r="A1009" s="6">
        <v>2026</v>
      </c>
      <c r="B1009" s="6" t="s">
        <v>530</v>
      </c>
      <c r="C1009" s="6" t="s">
        <v>531</v>
      </c>
      <c r="D1009" s="6" t="s">
        <v>2929</v>
      </c>
      <c r="E1009" s="6" t="s">
        <v>2930</v>
      </c>
      <c r="F1009" s="6" t="s">
        <v>534</v>
      </c>
      <c r="G1009" s="6" t="s">
        <v>528</v>
      </c>
      <c r="H1009" s="6" t="s">
        <v>526</v>
      </c>
      <c r="I1009" s="6">
        <v>1545000</v>
      </c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46">
        <v>45987.477094907401</v>
      </c>
      <c r="X1009" s="6" t="s">
        <v>4400</v>
      </c>
      <c r="Y1009" s="6" t="s">
        <v>518</v>
      </c>
    </row>
    <row r="1010" spans="1:25">
      <c r="A1010" s="6">
        <v>2026</v>
      </c>
      <c r="B1010" s="6" t="s">
        <v>530</v>
      </c>
      <c r="C1010" s="6" t="s">
        <v>531</v>
      </c>
      <c r="D1010" s="6" t="s">
        <v>2783</v>
      </c>
      <c r="E1010" s="6" t="s">
        <v>2784</v>
      </c>
      <c r="F1010" s="6" t="s">
        <v>534</v>
      </c>
      <c r="G1010" s="6" t="s">
        <v>528</v>
      </c>
      <c r="H1010" s="6" t="s">
        <v>526</v>
      </c>
      <c r="I1010" s="6">
        <v>0</v>
      </c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46">
        <v>45987.477094907401</v>
      </c>
      <c r="X1010" s="6" t="s">
        <v>4400</v>
      </c>
      <c r="Y1010" s="6" t="s">
        <v>518</v>
      </c>
    </row>
    <row r="1011" spans="1:25">
      <c r="A1011" s="6">
        <v>2026</v>
      </c>
      <c r="B1011" s="6" t="s">
        <v>530</v>
      </c>
      <c r="C1011" s="6" t="s">
        <v>531</v>
      </c>
      <c r="D1011" s="6" t="s">
        <v>3049</v>
      </c>
      <c r="E1011" s="6" t="s">
        <v>3050</v>
      </c>
      <c r="F1011" s="6" t="s">
        <v>534</v>
      </c>
      <c r="G1011" s="6" t="s">
        <v>528</v>
      </c>
      <c r="H1011" s="6" t="s">
        <v>526</v>
      </c>
      <c r="I1011" s="6">
        <v>10500</v>
      </c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46">
        <v>45987.477094907401</v>
      </c>
      <c r="X1011" s="6" t="s">
        <v>4400</v>
      </c>
      <c r="Y1011" s="6" t="s">
        <v>518</v>
      </c>
    </row>
    <row r="1012" spans="1:25">
      <c r="A1012" s="6">
        <v>2026</v>
      </c>
      <c r="B1012" s="6" t="s">
        <v>530</v>
      </c>
      <c r="C1012" s="6" t="s">
        <v>531</v>
      </c>
      <c r="D1012" s="6" t="s">
        <v>3635</v>
      </c>
      <c r="E1012" s="6" t="s">
        <v>3636</v>
      </c>
      <c r="F1012" s="6" t="s">
        <v>534</v>
      </c>
      <c r="G1012" s="6" t="s">
        <v>528</v>
      </c>
      <c r="H1012" s="6" t="s">
        <v>526</v>
      </c>
      <c r="I1012" s="6">
        <v>0</v>
      </c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46">
        <v>45987.477094907401</v>
      </c>
      <c r="X1012" s="6" t="s">
        <v>4400</v>
      </c>
      <c r="Y1012" s="6" t="s">
        <v>518</v>
      </c>
    </row>
    <row r="1013" spans="1:25">
      <c r="A1013" s="6">
        <v>2026</v>
      </c>
      <c r="B1013" s="6" t="s">
        <v>530</v>
      </c>
      <c r="C1013" s="6" t="s">
        <v>531</v>
      </c>
      <c r="D1013" s="6" t="s">
        <v>2811</v>
      </c>
      <c r="E1013" s="6" t="s">
        <v>2812</v>
      </c>
      <c r="F1013" s="6" t="s">
        <v>534</v>
      </c>
      <c r="G1013" s="6" t="s">
        <v>528</v>
      </c>
      <c r="H1013" s="6" t="s">
        <v>526</v>
      </c>
      <c r="I1013" s="6">
        <v>0</v>
      </c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46">
        <v>45987.477094907401</v>
      </c>
      <c r="X1013" s="6" t="s">
        <v>4400</v>
      </c>
      <c r="Y1013" s="6" t="s">
        <v>518</v>
      </c>
    </row>
    <row r="1014" spans="1:25">
      <c r="A1014" s="6">
        <v>2026</v>
      </c>
      <c r="B1014" s="6" t="s">
        <v>530</v>
      </c>
      <c r="C1014" s="6" t="s">
        <v>531</v>
      </c>
      <c r="D1014" s="6" t="s">
        <v>2705</v>
      </c>
      <c r="E1014" s="6" t="s">
        <v>2706</v>
      </c>
      <c r="F1014" s="6" t="s">
        <v>534</v>
      </c>
      <c r="G1014" s="6" t="s">
        <v>528</v>
      </c>
      <c r="H1014" s="6" t="s">
        <v>526</v>
      </c>
      <c r="I1014" s="6">
        <v>0</v>
      </c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46">
        <v>45987.477094907401</v>
      </c>
      <c r="X1014" s="6" t="s">
        <v>4400</v>
      </c>
      <c r="Y1014" s="6" t="s">
        <v>518</v>
      </c>
    </row>
    <row r="1015" spans="1:25">
      <c r="A1015" s="6">
        <v>2026</v>
      </c>
      <c r="B1015" s="6" t="s">
        <v>530</v>
      </c>
      <c r="C1015" s="6" t="s">
        <v>531</v>
      </c>
      <c r="D1015" s="6" t="s">
        <v>2967</v>
      </c>
      <c r="E1015" s="6" t="s">
        <v>2968</v>
      </c>
      <c r="F1015" s="6" t="s">
        <v>534</v>
      </c>
      <c r="G1015" s="6" t="s">
        <v>528</v>
      </c>
      <c r="H1015" s="6" t="s">
        <v>526</v>
      </c>
      <c r="I1015" s="6">
        <v>-1744214.78</v>
      </c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46">
        <v>45987.477094907401</v>
      </c>
      <c r="X1015" s="6" t="s">
        <v>4400</v>
      </c>
      <c r="Y1015" s="6" t="s">
        <v>518</v>
      </c>
    </row>
    <row r="1016" spans="1:25">
      <c r="A1016" s="6">
        <v>2026</v>
      </c>
      <c r="B1016" s="6" t="s">
        <v>530</v>
      </c>
      <c r="C1016" s="6" t="s">
        <v>531</v>
      </c>
      <c r="D1016" s="6" t="s">
        <v>4037</v>
      </c>
      <c r="E1016" s="6" t="s">
        <v>4038</v>
      </c>
      <c r="F1016" s="6" t="s">
        <v>534</v>
      </c>
      <c r="G1016" s="6" t="s">
        <v>528</v>
      </c>
      <c r="H1016" s="6" t="s">
        <v>526</v>
      </c>
      <c r="I1016" s="6">
        <v>0</v>
      </c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46">
        <v>45987.477094907401</v>
      </c>
      <c r="X1016" s="6" t="s">
        <v>4400</v>
      </c>
      <c r="Y1016" s="6" t="s">
        <v>518</v>
      </c>
    </row>
    <row r="1017" spans="1:25">
      <c r="A1017" s="6">
        <v>2026</v>
      </c>
      <c r="B1017" s="6" t="s">
        <v>530</v>
      </c>
      <c r="C1017" s="6" t="s">
        <v>531</v>
      </c>
      <c r="D1017" s="6" t="s">
        <v>1677</v>
      </c>
      <c r="E1017" s="6" t="s">
        <v>1678</v>
      </c>
      <c r="F1017" s="6" t="s">
        <v>534</v>
      </c>
      <c r="G1017" s="6" t="s">
        <v>528</v>
      </c>
      <c r="H1017" s="6" t="s">
        <v>526</v>
      </c>
      <c r="I1017" s="6">
        <v>120961.79</v>
      </c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46">
        <v>45987.477094907401</v>
      </c>
      <c r="X1017" s="6" t="s">
        <v>4400</v>
      </c>
      <c r="Y1017" s="6" t="s">
        <v>518</v>
      </c>
    </row>
    <row r="1018" spans="1:25">
      <c r="A1018" s="6">
        <v>2026</v>
      </c>
      <c r="B1018" s="6" t="s">
        <v>530</v>
      </c>
      <c r="C1018" s="6" t="s">
        <v>531</v>
      </c>
      <c r="D1018" s="6" t="s">
        <v>961</v>
      </c>
      <c r="E1018" s="6" t="s">
        <v>962</v>
      </c>
      <c r="F1018" s="6" t="s">
        <v>534</v>
      </c>
      <c r="G1018" s="6" t="s">
        <v>528</v>
      </c>
      <c r="H1018" s="6" t="s">
        <v>526</v>
      </c>
      <c r="I1018" s="6">
        <v>464178.37</v>
      </c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46">
        <v>45987.477094907401</v>
      </c>
      <c r="X1018" s="6" t="s">
        <v>4400</v>
      </c>
      <c r="Y1018" s="6" t="s">
        <v>518</v>
      </c>
    </row>
    <row r="1019" spans="1:25">
      <c r="A1019" s="6">
        <v>2026</v>
      </c>
      <c r="B1019" s="6" t="s">
        <v>530</v>
      </c>
      <c r="C1019" s="6" t="s">
        <v>531</v>
      </c>
      <c r="D1019" s="6" t="s">
        <v>769</v>
      </c>
      <c r="E1019" s="6" t="s">
        <v>770</v>
      </c>
      <c r="F1019" s="6" t="s">
        <v>534</v>
      </c>
      <c r="G1019" s="6" t="s">
        <v>528</v>
      </c>
      <c r="H1019" s="6" t="s">
        <v>526</v>
      </c>
      <c r="I1019" s="6">
        <v>0</v>
      </c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46">
        <v>45987.477094907401</v>
      </c>
      <c r="X1019" s="6" t="s">
        <v>4400</v>
      </c>
      <c r="Y1019" s="6" t="s">
        <v>518</v>
      </c>
    </row>
    <row r="1020" spans="1:25">
      <c r="A1020" s="6">
        <v>2026</v>
      </c>
      <c r="B1020" s="6" t="s">
        <v>530</v>
      </c>
      <c r="C1020" s="6" t="s">
        <v>531</v>
      </c>
      <c r="D1020" s="6" t="s">
        <v>3461</v>
      </c>
      <c r="E1020" s="6" t="s">
        <v>3462</v>
      </c>
      <c r="F1020" s="6" t="s">
        <v>534</v>
      </c>
      <c r="G1020" s="6" t="s">
        <v>528</v>
      </c>
      <c r="H1020" s="6" t="s">
        <v>526</v>
      </c>
      <c r="I1020" s="6">
        <v>0</v>
      </c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46">
        <v>45987.477094907401</v>
      </c>
      <c r="X1020" s="6" t="s">
        <v>4400</v>
      </c>
      <c r="Y1020" s="6" t="s">
        <v>518</v>
      </c>
    </row>
    <row r="1021" spans="1:25">
      <c r="A1021" s="6">
        <v>2026</v>
      </c>
      <c r="B1021" s="6" t="s">
        <v>530</v>
      </c>
      <c r="C1021" s="6" t="s">
        <v>531</v>
      </c>
      <c r="D1021" s="6" t="s">
        <v>2593</v>
      </c>
      <c r="E1021" s="6" t="s">
        <v>2594</v>
      </c>
      <c r="F1021" s="6" t="s">
        <v>534</v>
      </c>
      <c r="G1021" s="6" t="s">
        <v>528</v>
      </c>
      <c r="H1021" s="6" t="s">
        <v>526</v>
      </c>
      <c r="I1021" s="6">
        <v>0</v>
      </c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46">
        <v>45987.477094907401</v>
      </c>
      <c r="X1021" s="6" t="s">
        <v>4400</v>
      </c>
      <c r="Y1021" s="6" t="s">
        <v>518</v>
      </c>
    </row>
    <row r="1022" spans="1:25">
      <c r="A1022" s="6">
        <v>2026</v>
      </c>
      <c r="B1022" s="6" t="s">
        <v>530</v>
      </c>
      <c r="C1022" s="6" t="s">
        <v>531</v>
      </c>
      <c r="D1022" s="6" t="s">
        <v>3051</v>
      </c>
      <c r="E1022" s="6" t="s">
        <v>3052</v>
      </c>
      <c r="F1022" s="6" t="s">
        <v>534</v>
      </c>
      <c r="G1022" s="6" t="s">
        <v>528</v>
      </c>
      <c r="H1022" s="6" t="s">
        <v>526</v>
      </c>
      <c r="I1022" s="6">
        <v>29400</v>
      </c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46">
        <v>45987.477094907401</v>
      </c>
      <c r="X1022" s="6" t="s">
        <v>4400</v>
      </c>
      <c r="Y1022" s="6" t="s">
        <v>518</v>
      </c>
    </row>
    <row r="1023" spans="1:25">
      <c r="A1023" s="6">
        <v>2026</v>
      </c>
      <c r="B1023" s="6" t="s">
        <v>530</v>
      </c>
      <c r="C1023" s="6" t="s">
        <v>531</v>
      </c>
      <c r="D1023" s="6" t="s">
        <v>2417</v>
      </c>
      <c r="E1023" s="6" t="s">
        <v>2418</v>
      </c>
      <c r="F1023" s="6" t="s">
        <v>534</v>
      </c>
      <c r="G1023" s="6" t="s">
        <v>528</v>
      </c>
      <c r="H1023" s="6" t="s">
        <v>526</v>
      </c>
      <c r="I1023" s="6">
        <v>0</v>
      </c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46">
        <v>45987.477094907401</v>
      </c>
      <c r="X1023" s="6" t="s">
        <v>4400</v>
      </c>
      <c r="Y1023" s="6" t="s">
        <v>518</v>
      </c>
    </row>
    <row r="1024" spans="1:25">
      <c r="A1024" s="6">
        <v>2026</v>
      </c>
      <c r="B1024" s="6" t="s">
        <v>530</v>
      </c>
      <c r="C1024" s="6" t="s">
        <v>531</v>
      </c>
      <c r="D1024" s="6" t="s">
        <v>2469</v>
      </c>
      <c r="E1024" s="6" t="s">
        <v>2470</v>
      </c>
      <c r="F1024" s="6" t="s">
        <v>534</v>
      </c>
      <c r="G1024" s="6" t="s">
        <v>528</v>
      </c>
      <c r="H1024" s="6" t="s">
        <v>526</v>
      </c>
      <c r="I1024" s="6">
        <v>0</v>
      </c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46">
        <v>45987.477094907401</v>
      </c>
      <c r="X1024" s="6" t="s">
        <v>4400</v>
      </c>
      <c r="Y1024" s="6" t="s">
        <v>518</v>
      </c>
    </row>
    <row r="1025" spans="1:25">
      <c r="A1025" s="6">
        <v>2026</v>
      </c>
      <c r="B1025" s="6" t="s">
        <v>530</v>
      </c>
      <c r="C1025" s="6" t="s">
        <v>531</v>
      </c>
      <c r="D1025" s="6" t="s">
        <v>3541</v>
      </c>
      <c r="E1025" s="6" t="s">
        <v>3542</v>
      </c>
      <c r="F1025" s="6" t="s">
        <v>534</v>
      </c>
      <c r="G1025" s="6" t="s">
        <v>528</v>
      </c>
      <c r="H1025" s="6" t="s">
        <v>526</v>
      </c>
      <c r="I1025" s="6">
        <v>110000</v>
      </c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46">
        <v>45987.477094907401</v>
      </c>
      <c r="X1025" s="6" t="s">
        <v>4400</v>
      </c>
      <c r="Y1025" s="6" t="s">
        <v>518</v>
      </c>
    </row>
    <row r="1026" spans="1:25">
      <c r="A1026" s="6">
        <v>2026</v>
      </c>
      <c r="B1026" s="6" t="s">
        <v>530</v>
      </c>
      <c r="C1026" s="6" t="s">
        <v>531</v>
      </c>
      <c r="D1026" s="6" t="s">
        <v>1733</v>
      </c>
      <c r="E1026" s="6" t="s">
        <v>1734</v>
      </c>
      <c r="F1026" s="6" t="s">
        <v>534</v>
      </c>
      <c r="G1026" s="6" t="s">
        <v>528</v>
      </c>
      <c r="H1026" s="6" t="s">
        <v>526</v>
      </c>
      <c r="I1026" s="6">
        <v>0</v>
      </c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46">
        <v>45987.477094907401</v>
      </c>
      <c r="X1026" s="6" t="s">
        <v>4400</v>
      </c>
      <c r="Y1026" s="6" t="s">
        <v>518</v>
      </c>
    </row>
    <row r="1027" spans="1:25">
      <c r="A1027" s="6">
        <v>2026</v>
      </c>
      <c r="B1027" s="6" t="s">
        <v>530</v>
      </c>
      <c r="C1027" s="6" t="s">
        <v>531</v>
      </c>
      <c r="D1027" s="6" t="s">
        <v>2317</v>
      </c>
      <c r="E1027" s="6" t="s">
        <v>2318</v>
      </c>
      <c r="F1027" s="6" t="s">
        <v>534</v>
      </c>
      <c r="G1027" s="6" t="s">
        <v>528</v>
      </c>
      <c r="H1027" s="6" t="s">
        <v>526</v>
      </c>
      <c r="I1027" s="6">
        <v>0</v>
      </c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46">
        <v>45987.477094907401</v>
      </c>
      <c r="X1027" s="6" t="s">
        <v>4400</v>
      </c>
      <c r="Y1027" s="6" t="s">
        <v>518</v>
      </c>
    </row>
    <row r="1028" spans="1:25">
      <c r="A1028" s="6">
        <v>2026</v>
      </c>
      <c r="B1028" s="6" t="s">
        <v>530</v>
      </c>
      <c r="C1028" s="6" t="s">
        <v>531</v>
      </c>
      <c r="D1028" s="6" t="s">
        <v>1695</v>
      </c>
      <c r="E1028" s="6" t="s">
        <v>1696</v>
      </c>
      <c r="F1028" s="6" t="s">
        <v>534</v>
      </c>
      <c r="G1028" s="6" t="s">
        <v>528</v>
      </c>
      <c r="H1028" s="6" t="s">
        <v>526</v>
      </c>
      <c r="I1028" s="6">
        <v>0</v>
      </c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46">
        <v>45987.477094907401</v>
      </c>
      <c r="X1028" s="6" t="s">
        <v>4400</v>
      </c>
      <c r="Y1028" s="6" t="s">
        <v>518</v>
      </c>
    </row>
    <row r="1029" spans="1:25">
      <c r="A1029" s="6">
        <v>2026</v>
      </c>
      <c r="B1029" s="6" t="s">
        <v>530</v>
      </c>
      <c r="C1029" s="6" t="s">
        <v>531</v>
      </c>
      <c r="D1029" s="6" t="s">
        <v>1319</v>
      </c>
      <c r="E1029" s="6" t="s">
        <v>1320</v>
      </c>
      <c r="F1029" s="6" t="s">
        <v>534</v>
      </c>
      <c r="G1029" s="6" t="s">
        <v>528</v>
      </c>
      <c r="H1029" s="6" t="s">
        <v>526</v>
      </c>
      <c r="I1029" s="6">
        <v>23180</v>
      </c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46">
        <v>45987.477094907401</v>
      </c>
      <c r="X1029" s="6" t="s">
        <v>4400</v>
      </c>
      <c r="Y1029" s="6" t="s">
        <v>518</v>
      </c>
    </row>
    <row r="1030" spans="1:25">
      <c r="A1030" s="6">
        <v>2026</v>
      </c>
      <c r="B1030" s="6" t="s">
        <v>530</v>
      </c>
      <c r="C1030" s="6" t="s">
        <v>531</v>
      </c>
      <c r="D1030" s="6" t="s">
        <v>2501</v>
      </c>
      <c r="E1030" s="6" t="s">
        <v>2502</v>
      </c>
      <c r="F1030" s="6" t="s">
        <v>534</v>
      </c>
      <c r="G1030" s="6" t="s">
        <v>528</v>
      </c>
      <c r="H1030" s="6" t="s">
        <v>526</v>
      </c>
      <c r="I1030" s="6">
        <v>0</v>
      </c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46">
        <v>45987.477094907401</v>
      </c>
      <c r="X1030" s="6" t="s">
        <v>4400</v>
      </c>
      <c r="Y1030" s="6" t="s">
        <v>518</v>
      </c>
    </row>
    <row r="1031" spans="1:25">
      <c r="A1031" s="6">
        <v>2026</v>
      </c>
      <c r="B1031" s="6" t="s">
        <v>530</v>
      </c>
      <c r="C1031" s="6" t="s">
        <v>531</v>
      </c>
      <c r="D1031" s="6" t="s">
        <v>2511</v>
      </c>
      <c r="E1031" s="6" t="s">
        <v>2512</v>
      </c>
      <c r="F1031" s="6" t="s">
        <v>534</v>
      </c>
      <c r="G1031" s="6" t="s">
        <v>528</v>
      </c>
      <c r="H1031" s="6" t="s">
        <v>526</v>
      </c>
      <c r="I1031" s="6">
        <v>108211611.25</v>
      </c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46">
        <v>45987.477094907401</v>
      </c>
      <c r="X1031" s="6" t="s">
        <v>4400</v>
      </c>
      <c r="Y1031" s="6" t="s">
        <v>518</v>
      </c>
    </row>
    <row r="1032" spans="1:25">
      <c r="A1032" s="6">
        <v>2026</v>
      </c>
      <c r="B1032" s="6" t="s">
        <v>530</v>
      </c>
      <c r="C1032" s="6" t="s">
        <v>531</v>
      </c>
      <c r="D1032" s="6" t="s">
        <v>4277</v>
      </c>
      <c r="E1032" s="6" t="s">
        <v>4278</v>
      </c>
      <c r="F1032" s="6" t="s">
        <v>534</v>
      </c>
      <c r="G1032" s="6" t="s">
        <v>528</v>
      </c>
      <c r="H1032" s="6" t="s">
        <v>526</v>
      </c>
      <c r="I1032" s="6">
        <v>1961.14</v>
      </c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46">
        <v>45987.477094907401</v>
      </c>
      <c r="X1032" s="6" t="s">
        <v>4400</v>
      </c>
      <c r="Y1032" s="6" t="s">
        <v>518</v>
      </c>
    </row>
    <row r="1033" spans="1:25">
      <c r="A1033" s="6">
        <v>2026</v>
      </c>
      <c r="B1033" s="6" t="s">
        <v>530</v>
      </c>
      <c r="C1033" s="6" t="s">
        <v>531</v>
      </c>
      <c r="D1033" s="6" t="s">
        <v>3755</v>
      </c>
      <c r="E1033" s="6" t="s">
        <v>3756</v>
      </c>
      <c r="F1033" s="6" t="s">
        <v>534</v>
      </c>
      <c r="G1033" s="6" t="s">
        <v>528</v>
      </c>
      <c r="H1033" s="6" t="s">
        <v>526</v>
      </c>
      <c r="I1033" s="6">
        <v>0</v>
      </c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46">
        <v>45987.477094907401</v>
      </c>
      <c r="X1033" s="6" t="s">
        <v>4400</v>
      </c>
      <c r="Y1033" s="6" t="s">
        <v>518</v>
      </c>
    </row>
    <row r="1034" spans="1:25">
      <c r="A1034" s="6">
        <v>2026</v>
      </c>
      <c r="B1034" s="6" t="s">
        <v>530</v>
      </c>
      <c r="C1034" s="6" t="s">
        <v>531</v>
      </c>
      <c r="D1034" s="6" t="s">
        <v>553</v>
      </c>
      <c r="E1034" s="6" t="s">
        <v>554</v>
      </c>
      <c r="F1034" s="6" t="s">
        <v>534</v>
      </c>
      <c r="G1034" s="6" t="s">
        <v>528</v>
      </c>
      <c r="H1034" s="6" t="s">
        <v>526</v>
      </c>
      <c r="I1034" s="6">
        <v>13114.32</v>
      </c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46">
        <v>45987.477094907401</v>
      </c>
      <c r="X1034" s="6" t="s">
        <v>4400</v>
      </c>
      <c r="Y1034" s="6" t="s">
        <v>518</v>
      </c>
    </row>
    <row r="1035" spans="1:25">
      <c r="A1035" s="6">
        <v>2026</v>
      </c>
      <c r="B1035" s="6" t="s">
        <v>530</v>
      </c>
      <c r="C1035" s="6" t="s">
        <v>531</v>
      </c>
      <c r="D1035" s="6" t="s">
        <v>2467</v>
      </c>
      <c r="E1035" s="6" t="s">
        <v>2468</v>
      </c>
      <c r="F1035" s="6" t="s">
        <v>534</v>
      </c>
      <c r="G1035" s="6" t="s">
        <v>528</v>
      </c>
      <c r="H1035" s="6" t="s">
        <v>526</v>
      </c>
      <c r="I1035" s="6">
        <v>50500</v>
      </c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46">
        <v>45987.477094907401</v>
      </c>
      <c r="X1035" s="6" t="s">
        <v>4400</v>
      </c>
      <c r="Y1035" s="6" t="s">
        <v>518</v>
      </c>
    </row>
    <row r="1036" spans="1:25">
      <c r="A1036" s="6">
        <v>2026</v>
      </c>
      <c r="B1036" s="6" t="s">
        <v>530</v>
      </c>
      <c r="C1036" s="6" t="s">
        <v>531</v>
      </c>
      <c r="D1036" s="6" t="s">
        <v>2935</v>
      </c>
      <c r="E1036" s="6" t="s">
        <v>2936</v>
      </c>
      <c r="F1036" s="6" t="s">
        <v>534</v>
      </c>
      <c r="G1036" s="6" t="s">
        <v>528</v>
      </c>
      <c r="H1036" s="6" t="s">
        <v>526</v>
      </c>
      <c r="I1036" s="6">
        <v>63470</v>
      </c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46">
        <v>45987.477094907401</v>
      </c>
      <c r="X1036" s="6" t="s">
        <v>4400</v>
      </c>
      <c r="Y1036" s="6" t="s">
        <v>518</v>
      </c>
    </row>
    <row r="1037" spans="1:25">
      <c r="A1037" s="6">
        <v>2026</v>
      </c>
      <c r="B1037" s="6" t="s">
        <v>530</v>
      </c>
      <c r="C1037" s="6" t="s">
        <v>531</v>
      </c>
      <c r="D1037" s="6" t="s">
        <v>787</v>
      </c>
      <c r="E1037" s="6" t="s">
        <v>788</v>
      </c>
      <c r="F1037" s="6" t="s">
        <v>534</v>
      </c>
      <c r="G1037" s="6" t="s">
        <v>528</v>
      </c>
      <c r="H1037" s="6" t="s">
        <v>526</v>
      </c>
      <c r="I1037" s="6">
        <v>20632.439999999999</v>
      </c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46">
        <v>45987.477094907401</v>
      </c>
      <c r="X1037" s="6" t="s">
        <v>4400</v>
      </c>
      <c r="Y1037" s="6" t="s">
        <v>518</v>
      </c>
    </row>
    <row r="1038" spans="1:25">
      <c r="A1038" s="6">
        <v>2026</v>
      </c>
      <c r="B1038" s="6" t="s">
        <v>530</v>
      </c>
      <c r="C1038" s="6" t="s">
        <v>531</v>
      </c>
      <c r="D1038" s="6" t="s">
        <v>755</v>
      </c>
      <c r="E1038" s="6" t="s">
        <v>756</v>
      </c>
      <c r="F1038" s="6" t="s">
        <v>534</v>
      </c>
      <c r="G1038" s="6" t="s">
        <v>528</v>
      </c>
      <c r="H1038" s="6" t="s">
        <v>526</v>
      </c>
      <c r="I1038" s="6">
        <v>117370</v>
      </c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46">
        <v>45987.477094907401</v>
      </c>
      <c r="X1038" s="6" t="s">
        <v>4400</v>
      </c>
      <c r="Y1038" s="6" t="s">
        <v>518</v>
      </c>
    </row>
    <row r="1039" spans="1:25">
      <c r="A1039" s="6">
        <v>2026</v>
      </c>
      <c r="B1039" s="6" t="s">
        <v>530</v>
      </c>
      <c r="C1039" s="6" t="s">
        <v>531</v>
      </c>
      <c r="D1039" s="6" t="s">
        <v>3165</v>
      </c>
      <c r="E1039" s="6" t="s">
        <v>3166</v>
      </c>
      <c r="F1039" s="6" t="s">
        <v>534</v>
      </c>
      <c r="G1039" s="6" t="s">
        <v>528</v>
      </c>
      <c r="H1039" s="6" t="s">
        <v>526</v>
      </c>
      <c r="I1039" s="6">
        <v>598063.81999999995</v>
      </c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46">
        <v>45987.477094907401</v>
      </c>
      <c r="X1039" s="6" t="s">
        <v>4400</v>
      </c>
      <c r="Y1039" s="6" t="s">
        <v>518</v>
      </c>
    </row>
    <row r="1040" spans="1:25">
      <c r="A1040" s="6">
        <v>2026</v>
      </c>
      <c r="B1040" s="6" t="s">
        <v>530</v>
      </c>
      <c r="C1040" s="6" t="s">
        <v>531</v>
      </c>
      <c r="D1040" s="6" t="s">
        <v>2945</v>
      </c>
      <c r="E1040" s="6" t="s">
        <v>2946</v>
      </c>
      <c r="F1040" s="6" t="s">
        <v>534</v>
      </c>
      <c r="G1040" s="6" t="s">
        <v>528</v>
      </c>
      <c r="H1040" s="6" t="s">
        <v>526</v>
      </c>
      <c r="I1040" s="6">
        <v>0</v>
      </c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46">
        <v>45987.477094907401</v>
      </c>
      <c r="X1040" s="6" t="s">
        <v>4400</v>
      </c>
      <c r="Y1040" s="6" t="s">
        <v>518</v>
      </c>
    </row>
    <row r="1041" spans="1:25">
      <c r="A1041" s="6">
        <v>2026</v>
      </c>
      <c r="B1041" s="6" t="s">
        <v>530</v>
      </c>
      <c r="C1041" s="6" t="s">
        <v>531</v>
      </c>
      <c r="D1041" s="6" t="s">
        <v>1287</v>
      </c>
      <c r="E1041" s="6" t="s">
        <v>1288</v>
      </c>
      <c r="F1041" s="6" t="s">
        <v>534</v>
      </c>
      <c r="G1041" s="6" t="s">
        <v>528</v>
      </c>
      <c r="H1041" s="6" t="s">
        <v>526</v>
      </c>
      <c r="I1041" s="6">
        <v>0</v>
      </c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46">
        <v>45987.477094907401</v>
      </c>
      <c r="X1041" s="6" t="s">
        <v>4400</v>
      </c>
      <c r="Y1041" s="6" t="s">
        <v>518</v>
      </c>
    </row>
    <row r="1042" spans="1:25">
      <c r="A1042" s="6">
        <v>2026</v>
      </c>
      <c r="B1042" s="6" t="s">
        <v>530</v>
      </c>
      <c r="C1042" s="6" t="s">
        <v>531</v>
      </c>
      <c r="D1042" s="6" t="s">
        <v>1299</v>
      </c>
      <c r="E1042" s="6" t="s">
        <v>1300</v>
      </c>
      <c r="F1042" s="6" t="s">
        <v>534</v>
      </c>
      <c r="G1042" s="6" t="s">
        <v>528</v>
      </c>
      <c r="H1042" s="6" t="s">
        <v>526</v>
      </c>
      <c r="I1042" s="6">
        <v>510110.84</v>
      </c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46">
        <v>45987.477094907401</v>
      </c>
      <c r="X1042" s="6" t="s">
        <v>4400</v>
      </c>
      <c r="Y1042" s="6" t="s">
        <v>518</v>
      </c>
    </row>
    <row r="1043" spans="1:25">
      <c r="A1043" s="6">
        <v>2026</v>
      </c>
      <c r="B1043" s="6" t="s">
        <v>530</v>
      </c>
      <c r="C1043" s="6" t="s">
        <v>531</v>
      </c>
      <c r="D1043" s="6" t="s">
        <v>3075</v>
      </c>
      <c r="E1043" s="6" t="s">
        <v>3076</v>
      </c>
      <c r="F1043" s="6" t="s">
        <v>534</v>
      </c>
      <c r="G1043" s="6" t="s">
        <v>528</v>
      </c>
      <c r="H1043" s="6" t="s">
        <v>526</v>
      </c>
      <c r="I1043" s="6">
        <v>1300000</v>
      </c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46">
        <v>45987.477094907401</v>
      </c>
      <c r="X1043" s="6" t="s">
        <v>4400</v>
      </c>
      <c r="Y1043" s="6" t="s">
        <v>518</v>
      </c>
    </row>
    <row r="1044" spans="1:25">
      <c r="A1044" s="6">
        <v>2026</v>
      </c>
      <c r="B1044" s="6" t="s">
        <v>530</v>
      </c>
      <c r="C1044" s="6" t="s">
        <v>531</v>
      </c>
      <c r="D1044" s="6" t="s">
        <v>1273</v>
      </c>
      <c r="E1044" s="6" t="s">
        <v>1274</v>
      </c>
      <c r="F1044" s="6" t="s">
        <v>534</v>
      </c>
      <c r="G1044" s="6" t="s">
        <v>528</v>
      </c>
      <c r="H1044" s="6" t="s">
        <v>526</v>
      </c>
      <c r="I1044" s="6">
        <v>0</v>
      </c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46">
        <v>45987.477094907401</v>
      </c>
      <c r="X1044" s="6" t="s">
        <v>4400</v>
      </c>
      <c r="Y1044" s="6" t="s">
        <v>518</v>
      </c>
    </row>
    <row r="1045" spans="1:25">
      <c r="A1045" s="6">
        <v>2026</v>
      </c>
      <c r="B1045" s="6" t="s">
        <v>530</v>
      </c>
      <c r="C1045" s="6" t="s">
        <v>531</v>
      </c>
      <c r="D1045" s="6" t="s">
        <v>3415</v>
      </c>
      <c r="E1045" s="6" t="s">
        <v>3416</v>
      </c>
      <c r="F1045" s="6" t="s">
        <v>534</v>
      </c>
      <c r="G1045" s="6" t="s">
        <v>528</v>
      </c>
      <c r="H1045" s="6" t="s">
        <v>526</v>
      </c>
      <c r="I1045" s="6">
        <v>0</v>
      </c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46">
        <v>45987.477094907401</v>
      </c>
      <c r="X1045" s="6" t="s">
        <v>4400</v>
      </c>
      <c r="Y1045" s="6" t="s">
        <v>518</v>
      </c>
    </row>
    <row r="1046" spans="1:25">
      <c r="A1046" s="6">
        <v>2026</v>
      </c>
      <c r="B1046" s="6" t="s">
        <v>530</v>
      </c>
      <c r="C1046" s="6" t="s">
        <v>531</v>
      </c>
      <c r="D1046" s="6" t="s">
        <v>4089</v>
      </c>
      <c r="E1046" s="6" t="s">
        <v>4090</v>
      </c>
      <c r="F1046" s="6" t="s">
        <v>534</v>
      </c>
      <c r="G1046" s="6" t="s">
        <v>528</v>
      </c>
      <c r="H1046" s="6" t="s">
        <v>526</v>
      </c>
      <c r="I1046" s="6">
        <v>27439.14</v>
      </c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46">
        <v>45987.477094907401</v>
      </c>
      <c r="X1046" s="6" t="s">
        <v>4400</v>
      </c>
      <c r="Y1046" s="6" t="s">
        <v>518</v>
      </c>
    </row>
    <row r="1047" spans="1:25">
      <c r="A1047" s="6">
        <v>2026</v>
      </c>
      <c r="B1047" s="6" t="s">
        <v>530</v>
      </c>
      <c r="C1047" s="6" t="s">
        <v>531</v>
      </c>
      <c r="D1047" s="6" t="s">
        <v>2385</v>
      </c>
      <c r="E1047" s="6" t="s">
        <v>2386</v>
      </c>
      <c r="F1047" s="6" t="s">
        <v>534</v>
      </c>
      <c r="G1047" s="6" t="s">
        <v>528</v>
      </c>
      <c r="H1047" s="6" t="s">
        <v>526</v>
      </c>
      <c r="I1047" s="6">
        <v>0</v>
      </c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46">
        <v>45987.477094907401</v>
      </c>
      <c r="X1047" s="6" t="s">
        <v>4400</v>
      </c>
      <c r="Y1047" s="6" t="s">
        <v>518</v>
      </c>
    </row>
    <row r="1048" spans="1:25">
      <c r="A1048" s="6">
        <v>2026</v>
      </c>
      <c r="B1048" s="6" t="s">
        <v>530</v>
      </c>
      <c r="C1048" s="6" t="s">
        <v>531</v>
      </c>
      <c r="D1048" s="6" t="s">
        <v>3503</v>
      </c>
      <c r="E1048" s="6" t="s">
        <v>3504</v>
      </c>
      <c r="F1048" s="6" t="s">
        <v>534</v>
      </c>
      <c r="G1048" s="6" t="s">
        <v>528</v>
      </c>
      <c r="H1048" s="6" t="s">
        <v>526</v>
      </c>
      <c r="I1048" s="6">
        <v>0</v>
      </c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46">
        <v>45987.477094907401</v>
      </c>
      <c r="X1048" s="6" t="s">
        <v>4400</v>
      </c>
      <c r="Y1048" s="6" t="s">
        <v>518</v>
      </c>
    </row>
    <row r="1049" spans="1:25">
      <c r="A1049" s="6">
        <v>2026</v>
      </c>
      <c r="B1049" s="6" t="s">
        <v>530</v>
      </c>
      <c r="C1049" s="6" t="s">
        <v>531</v>
      </c>
      <c r="D1049" s="6" t="s">
        <v>695</v>
      </c>
      <c r="E1049" s="6" t="s">
        <v>696</v>
      </c>
      <c r="F1049" s="6" t="s">
        <v>534</v>
      </c>
      <c r="G1049" s="6" t="s">
        <v>528</v>
      </c>
      <c r="H1049" s="6" t="s">
        <v>526</v>
      </c>
      <c r="I1049" s="6">
        <v>2050000</v>
      </c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46">
        <v>45987.477094907401</v>
      </c>
      <c r="X1049" s="6" t="s">
        <v>4400</v>
      </c>
      <c r="Y1049" s="6" t="s">
        <v>518</v>
      </c>
    </row>
    <row r="1050" spans="1:25">
      <c r="A1050" s="6">
        <v>2026</v>
      </c>
      <c r="B1050" s="6" t="s">
        <v>530</v>
      </c>
      <c r="C1050" s="6" t="s">
        <v>531</v>
      </c>
      <c r="D1050" s="6" t="s">
        <v>2325</v>
      </c>
      <c r="E1050" s="6" t="s">
        <v>2326</v>
      </c>
      <c r="F1050" s="6" t="s">
        <v>534</v>
      </c>
      <c r="G1050" s="6" t="s">
        <v>528</v>
      </c>
      <c r="H1050" s="6" t="s">
        <v>526</v>
      </c>
      <c r="I1050" s="6">
        <v>0</v>
      </c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46">
        <v>45987.477094907401</v>
      </c>
      <c r="X1050" s="6" t="s">
        <v>4400</v>
      </c>
      <c r="Y1050" s="6" t="s">
        <v>518</v>
      </c>
    </row>
    <row r="1051" spans="1:25">
      <c r="A1051" s="6">
        <v>2026</v>
      </c>
      <c r="B1051" s="6" t="s">
        <v>530</v>
      </c>
      <c r="C1051" s="6" t="s">
        <v>531</v>
      </c>
      <c r="D1051" s="6" t="s">
        <v>2319</v>
      </c>
      <c r="E1051" s="6" t="s">
        <v>2320</v>
      </c>
      <c r="F1051" s="6" t="s">
        <v>534</v>
      </c>
      <c r="G1051" s="6" t="s">
        <v>528</v>
      </c>
      <c r="H1051" s="6" t="s">
        <v>526</v>
      </c>
      <c r="I1051" s="6">
        <v>0</v>
      </c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46">
        <v>45987.477094907401</v>
      </c>
      <c r="X1051" s="6" t="s">
        <v>4400</v>
      </c>
      <c r="Y1051" s="6" t="s">
        <v>518</v>
      </c>
    </row>
    <row r="1052" spans="1:25">
      <c r="A1052" s="6">
        <v>2026</v>
      </c>
      <c r="B1052" s="6" t="s">
        <v>530</v>
      </c>
      <c r="C1052" s="6" t="s">
        <v>531</v>
      </c>
      <c r="D1052" s="6" t="s">
        <v>3533</v>
      </c>
      <c r="E1052" s="6" t="s">
        <v>3534</v>
      </c>
      <c r="F1052" s="6" t="s">
        <v>534</v>
      </c>
      <c r="G1052" s="6" t="s">
        <v>528</v>
      </c>
      <c r="H1052" s="6" t="s">
        <v>526</v>
      </c>
      <c r="I1052" s="6">
        <v>0</v>
      </c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46">
        <v>45987.477094907401</v>
      </c>
      <c r="X1052" s="6" t="s">
        <v>4400</v>
      </c>
      <c r="Y1052" s="6" t="s">
        <v>518</v>
      </c>
    </row>
    <row r="1053" spans="1:25">
      <c r="A1053" s="6">
        <v>2026</v>
      </c>
      <c r="B1053" s="6" t="s">
        <v>530</v>
      </c>
      <c r="C1053" s="6" t="s">
        <v>531</v>
      </c>
      <c r="D1053" s="6" t="s">
        <v>535</v>
      </c>
      <c r="E1053" s="6" t="s">
        <v>536</v>
      </c>
      <c r="F1053" s="6" t="s">
        <v>534</v>
      </c>
      <c r="G1053" s="6" t="s">
        <v>528</v>
      </c>
      <c r="H1053" s="6" t="s">
        <v>526</v>
      </c>
      <c r="I1053" s="6">
        <v>117040.81</v>
      </c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46">
        <v>45987.477094907401</v>
      </c>
      <c r="X1053" s="6" t="s">
        <v>4400</v>
      </c>
      <c r="Y1053" s="6" t="s">
        <v>518</v>
      </c>
    </row>
    <row r="1054" spans="1:25">
      <c r="A1054" s="6">
        <v>2026</v>
      </c>
      <c r="B1054" s="6" t="s">
        <v>530</v>
      </c>
      <c r="C1054" s="6" t="s">
        <v>531</v>
      </c>
      <c r="D1054" s="6" t="s">
        <v>2541</v>
      </c>
      <c r="E1054" s="6" t="s">
        <v>2542</v>
      </c>
      <c r="F1054" s="6" t="s">
        <v>534</v>
      </c>
      <c r="G1054" s="6" t="s">
        <v>528</v>
      </c>
      <c r="H1054" s="6" t="s">
        <v>526</v>
      </c>
      <c r="I1054" s="6">
        <v>0</v>
      </c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46">
        <v>45987.477094907401</v>
      </c>
      <c r="X1054" s="6" t="s">
        <v>4400</v>
      </c>
      <c r="Y1054" s="6" t="s">
        <v>518</v>
      </c>
    </row>
    <row r="1055" spans="1:25">
      <c r="A1055" s="6">
        <v>2026</v>
      </c>
      <c r="B1055" s="6" t="s">
        <v>530</v>
      </c>
      <c r="C1055" s="6" t="s">
        <v>531</v>
      </c>
      <c r="D1055" s="6" t="s">
        <v>3301</v>
      </c>
      <c r="E1055" s="6" t="s">
        <v>3302</v>
      </c>
      <c r="F1055" s="6" t="s">
        <v>534</v>
      </c>
      <c r="G1055" s="6" t="s">
        <v>528</v>
      </c>
      <c r="H1055" s="6" t="s">
        <v>526</v>
      </c>
      <c r="I1055" s="6">
        <v>1650000</v>
      </c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46">
        <v>45987.477094907401</v>
      </c>
      <c r="X1055" s="6" t="s">
        <v>4400</v>
      </c>
      <c r="Y1055" s="6" t="s">
        <v>518</v>
      </c>
    </row>
    <row r="1056" spans="1:25">
      <c r="A1056" s="6">
        <v>2026</v>
      </c>
      <c r="B1056" s="6" t="s">
        <v>530</v>
      </c>
      <c r="C1056" s="6" t="s">
        <v>531</v>
      </c>
      <c r="D1056" s="6" t="s">
        <v>1619</v>
      </c>
      <c r="E1056" s="6" t="s">
        <v>1620</v>
      </c>
      <c r="F1056" s="6" t="s">
        <v>534</v>
      </c>
      <c r="G1056" s="6" t="s">
        <v>528</v>
      </c>
      <c r="H1056" s="6" t="s">
        <v>526</v>
      </c>
      <c r="I1056" s="6">
        <v>0</v>
      </c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46">
        <v>45987.477094907401</v>
      </c>
      <c r="X1056" s="6" t="s">
        <v>4400</v>
      </c>
      <c r="Y1056" s="6" t="s">
        <v>518</v>
      </c>
    </row>
    <row r="1057" spans="1:25">
      <c r="A1057" s="6">
        <v>2026</v>
      </c>
      <c r="B1057" s="6" t="s">
        <v>530</v>
      </c>
      <c r="C1057" s="6" t="s">
        <v>531</v>
      </c>
      <c r="D1057" s="6" t="s">
        <v>3567</v>
      </c>
      <c r="E1057" s="6" t="s">
        <v>3568</v>
      </c>
      <c r="F1057" s="6" t="s">
        <v>534</v>
      </c>
      <c r="G1057" s="6" t="s">
        <v>528</v>
      </c>
      <c r="H1057" s="6" t="s">
        <v>526</v>
      </c>
      <c r="I1057" s="6">
        <v>0</v>
      </c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46">
        <v>45987.477094907401</v>
      </c>
      <c r="X1057" s="6" t="s">
        <v>4400</v>
      </c>
      <c r="Y1057" s="6" t="s">
        <v>518</v>
      </c>
    </row>
    <row r="1058" spans="1:25">
      <c r="A1058" s="6">
        <v>2026</v>
      </c>
      <c r="B1058" s="6" t="s">
        <v>530</v>
      </c>
      <c r="C1058" s="6" t="s">
        <v>531</v>
      </c>
      <c r="D1058" s="6" t="s">
        <v>2725</v>
      </c>
      <c r="E1058" s="6" t="s">
        <v>2726</v>
      </c>
      <c r="F1058" s="6" t="s">
        <v>534</v>
      </c>
      <c r="G1058" s="6" t="s">
        <v>528</v>
      </c>
      <c r="H1058" s="6" t="s">
        <v>526</v>
      </c>
      <c r="I1058" s="6">
        <v>0</v>
      </c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46">
        <v>45987.477094907401</v>
      </c>
      <c r="X1058" s="6" t="s">
        <v>4400</v>
      </c>
      <c r="Y1058" s="6" t="s">
        <v>518</v>
      </c>
    </row>
    <row r="1059" spans="1:25">
      <c r="A1059" s="6">
        <v>2026</v>
      </c>
      <c r="B1059" s="6" t="s">
        <v>530</v>
      </c>
      <c r="C1059" s="6" t="s">
        <v>531</v>
      </c>
      <c r="D1059" s="6" t="s">
        <v>3025</v>
      </c>
      <c r="E1059" s="6" t="s">
        <v>3026</v>
      </c>
      <c r="F1059" s="6" t="s">
        <v>534</v>
      </c>
      <c r="G1059" s="6" t="s">
        <v>528</v>
      </c>
      <c r="H1059" s="6" t="s">
        <v>526</v>
      </c>
      <c r="I1059" s="6">
        <v>0</v>
      </c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46">
        <v>45987.477094907401</v>
      </c>
      <c r="X1059" s="6" t="s">
        <v>4400</v>
      </c>
      <c r="Y1059" s="6" t="s">
        <v>518</v>
      </c>
    </row>
    <row r="1060" spans="1:25">
      <c r="A1060" s="6">
        <v>2026</v>
      </c>
      <c r="B1060" s="6" t="s">
        <v>530</v>
      </c>
      <c r="C1060" s="6" t="s">
        <v>531</v>
      </c>
      <c r="D1060" s="6" t="s">
        <v>3039</v>
      </c>
      <c r="E1060" s="6" t="s">
        <v>3040</v>
      </c>
      <c r="F1060" s="6" t="s">
        <v>534</v>
      </c>
      <c r="G1060" s="6" t="s">
        <v>528</v>
      </c>
      <c r="H1060" s="6" t="s">
        <v>526</v>
      </c>
      <c r="I1060" s="6">
        <v>0</v>
      </c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46">
        <v>45987.477094907401</v>
      </c>
      <c r="X1060" s="6" t="s">
        <v>4400</v>
      </c>
      <c r="Y1060" s="6" t="s">
        <v>518</v>
      </c>
    </row>
    <row r="1061" spans="1:25">
      <c r="A1061" s="6">
        <v>2026</v>
      </c>
      <c r="B1061" s="6" t="s">
        <v>530</v>
      </c>
      <c r="C1061" s="6" t="s">
        <v>531</v>
      </c>
      <c r="D1061" s="6" t="s">
        <v>587</v>
      </c>
      <c r="E1061" s="6" t="s">
        <v>588</v>
      </c>
      <c r="F1061" s="6" t="s">
        <v>534</v>
      </c>
      <c r="G1061" s="6" t="s">
        <v>528</v>
      </c>
      <c r="H1061" s="6" t="s">
        <v>526</v>
      </c>
      <c r="I1061" s="6">
        <v>0</v>
      </c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46">
        <v>45987.477094907401</v>
      </c>
      <c r="X1061" s="6" t="s">
        <v>4400</v>
      </c>
      <c r="Y1061" s="6" t="s">
        <v>518</v>
      </c>
    </row>
    <row r="1062" spans="1:25">
      <c r="A1062" s="6">
        <v>2026</v>
      </c>
      <c r="B1062" s="6" t="s">
        <v>530</v>
      </c>
      <c r="C1062" s="6" t="s">
        <v>531</v>
      </c>
      <c r="D1062" s="6" t="s">
        <v>3827</v>
      </c>
      <c r="E1062" s="6" t="s">
        <v>3828</v>
      </c>
      <c r="F1062" s="6" t="s">
        <v>534</v>
      </c>
      <c r="G1062" s="6" t="s">
        <v>528</v>
      </c>
      <c r="H1062" s="6" t="s">
        <v>526</v>
      </c>
      <c r="I1062" s="6">
        <v>0</v>
      </c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46">
        <v>45987.477094907401</v>
      </c>
      <c r="X1062" s="6" t="s">
        <v>4400</v>
      </c>
      <c r="Y1062" s="6" t="s">
        <v>518</v>
      </c>
    </row>
    <row r="1063" spans="1:25">
      <c r="A1063" s="6">
        <v>2026</v>
      </c>
      <c r="B1063" s="6" t="s">
        <v>530</v>
      </c>
      <c r="C1063" s="6" t="s">
        <v>531</v>
      </c>
      <c r="D1063" s="6" t="s">
        <v>2021</v>
      </c>
      <c r="E1063" s="6" t="s">
        <v>2022</v>
      </c>
      <c r="F1063" s="6" t="s">
        <v>534</v>
      </c>
      <c r="G1063" s="6" t="s">
        <v>528</v>
      </c>
      <c r="H1063" s="6" t="s">
        <v>526</v>
      </c>
      <c r="I1063" s="6">
        <v>165000</v>
      </c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46">
        <v>45987.477094907401</v>
      </c>
      <c r="X1063" s="6" t="s">
        <v>4400</v>
      </c>
      <c r="Y1063" s="6" t="s">
        <v>518</v>
      </c>
    </row>
    <row r="1064" spans="1:25">
      <c r="A1064" s="6">
        <v>2026</v>
      </c>
      <c r="B1064" s="6" t="s">
        <v>530</v>
      </c>
      <c r="C1064" s="6" t="s">
        <v>531</v>
      </c>
      <c r="D1064" s="6" t="s">
        <v>1237</v>
      </c>
      <c r="E1064" s="6" t="s">
        <v>1238</v>
      </c>
      <c r="F1064" s="6" t="s">
        <v>534</v>
      </c>
      <c r="G1064" s="6" t="s">
        <v>528</v>
      </c>
      <c r="H1064" s="6" t="s">
        <v>526</v>
      </c>
      <c r="I1064" s="6">
        <v>0</v>
      </c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46">
        <v>45987.477094907401</v>
      </c>
      <c r="X1064" s="6" t="s">
        <v>4400</v>
      </c>
      <c r="Y1064" s="6" t="s">
        <v>518</v>
      </c>
    </row>
    <row r="1065" spans="1:25">
      <c r="A1065" s="6">
        <v>2026</v>
      </c>
      <c r="B1065" s="6" t="s">
        <v>530</v>
      </c>
      <c r="C1065" s="6" t="s">
        <v>531</v>
      </c>
      <c r="D1065" s="6" t="s">
        <v>1129</v>
      </c>
      <c r="E1065" s="6" t="s">
        <v>1130</v>
      </c>
      <c r="F1065" s="6" t="s">
        <v>534</v>
      </c>
      <c r="G1065" s="6" t="s">
        <v>528</v>
      </c>
      <c r="H1065" s="6" t="s">
        <v>526</v>
      </c>
      <c r="I1065" s="6">
        <v>0</v>
      </c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46">
        <v>45987.477094907401</v>
      </c>
      <c r="X1065" s="6" t="s">
        <v>4400</v>
      </c>
      <c r="Y1065" s="6" t="s">
        <v>518</v>
      </c>
    </row>
    <row r="1066" spans="1:25">
      <c r="A1066" s="6">
        <v>2026</v>
      </c>
      <c r="B1066" s="6" t="s">
        <v>530</v>
      </c>
      <c r="C1066" s="6" t="s">
        <v>531</v>
      </c>
      <c r="D1066" s="6" t="s">
        <v>4225</v>
      </c>
      <c r="E1066" s="6" t="s">
        <v>4226</v>
      </c>
      <c r="F1066" s="6" t="s">
        <v>534</v>
      </c>
      <c r="G1066" s="6" t="s">
        <v>528</v>
      </c>
      <c r="H1066" s="6" t="s">
        <v>526</v>
      </c>
      <c r="I1066" s="6">
        <v>0</v>
      </c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46">
        <v>45987.477094907401</v>
      </c>
      <c r="X1066" s="6" t="s">
        <v>4400</v>
      </c>
      <c r="Y1066" s="6" t="s">
        <v>518</v>
      </c>
    </row>
    <row r="1067" spans="1:25">
      <c r="A1067" s="6">
        <v>2026</v>
      </c>
      <c r="B1067" s="6" t="s">
        <v>530</v>
      </c>
      <c r="C1067" s="6" t="s">
        <v>531</v>
      </c>
      <c r="D1067" s="6" t="s">
        <v>4227</v>
      </c>
      <c r="E1067" s="6" t="s">
        <v>4228</v>
      </c>
      <c r="F1067" s="6" t="s">
        <v>534</v>
      </c>
      <c r="G1067" s="6" t="s">
        <v>528</v>
      </c>
      <c r="H1067" s="6" t="s">
        <v>526</v>
      </c>
      <c r="I1067" s="6">
        <v>0</v>
      </c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46">
        <v>45987.477094907401</v>
      </c>
      <c r="X1067" s="6" t="s">
        <v>4400</v>
      </c>
      <c r="Y1067" s="6" t="s">
        <v>518</v>
      </c>
    </row>
    <row r="1068" spans="1:25">
      <c r="A1068" s="6">
        <v>2026</v>
      </c>
      <c r="B1068" s="6" t="s">
        <v>530</v>
      </c>
      <c r="C1068" s="6" t="s">
        <v>531</v>
      </c>
      <c r="D1068" s="6" t="s">
        <v>1507</v>
      </c>
      <c r="E1068" s="6" t="s">
        <v>1508</v>
      </c>
      <c r="F1068" s="6" t="s">
        <v>534</v>
      </c>
      <c r="G1068" s="6" t="s">
        <v>528</v>
      </c>
      <c r="H1068" s="6" t="s">
        <v>526</v>
      </c>
      <c r="I1068" s="6">
        <v>356000</v>
      </c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46">
        <v>45987.477094907401</v>
      </c>
      <c r="X1068" s="6" t="s">
        <v>4400</v>
      </c>
      <c r="Y1068" s="6" t="s">
        <v>518</v>
      </c>
    </row>
    <row r="1069" spans="1:25">
      <c r="A1069" s="6">
        <v>2026</v>
      </c>
      <c r="B1069" s="6" t="s">
        <v>530</v>
      </c>
      <c r="C1069" s="6" t="s">
        <v>531</v>
      </c>
      <c r="D1069" s="6" t="s">
        <v>3893</v>
      </c>
      <c r="E1069" s="6" t="s">
        <v>3894</v>
      </c>
      <c r="F1069" s="6" t="s">
        <v>534</v>
      </c>
      <c r="G1069" s="6" t="s">
        <v>528</v>
      </c>
      <c r="H1069" s="6" t="s">
        <v>526</v>
      </c>
      <c r="I1069" s="6">
        <v>90572662.349999994</v>
      </c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46">
        <v>45987.477094907401</v>
      </c>
      <c r="X1069" s="6" t="s">
        <v>4400</v>
      </c>
      <c r="Y1069" s="6" t="s">
        <v>518</v>
      </c>
    </row>
    <row r="1070" spans="1:25">
      <c r="A1070" s="6">
        <v>2026</v>
      </c>
      <c r="B1070" s="6" t="s">
        <v>530</v>
      </c>
      <c r="C1070" s="6" t="s">
        <v>531</v>
      </c>
      <c r="D1070" s="6" t="s">
        <v>3645</v>
      </c>
      <c r="E1070" s="6" t="s">
        <v>3646</v>
      </c>
      <c r="F1070" s="6" t="s">
        <v>534</v>
      </c>
      <c r="G1070" s="6" t="s">
        <v>528</v>
      </c>
      <c r="H1070" s="6" t="s">
        <v>526</v>
      </c>
      <c r="I1070" s="6">
        <v>1446693.71</v>
      </c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46">
        <v>45987.477094907401</v>
      </c>
      <c r="X1070" s="6" t="s">
        <v>4400</v>
      </c>
      <c r="Y1070" s="6" t="s">
        <v>518</v>
      </c>
    </row>
    <row r="1071" spans="1:25">
      <c r="A1071" s="6">
        <v>2026</v>
      </c>
      <c r="B1071" s="6" t="s">
        <v>530</v>
      </c>
      <c r="C1071" s="6" t="s">
        <v>531</v>
      </c>
      <c r="D1071" s="6" t="s">
        <v>2059</v>
      </c>
      <c r="E1071" s="6" t="s">
        <v>2060</v>
      </c>
      <c r="F1071" s="6" t="s">
        <v>534</v>
      </c>
      <c r="G1071" s="6" t="s">
        <v>528</v>
      </c>
      <c r="H1071" s="6" t="s">
        <v>526</v>
      </c>
      <c r="I1071" s="6">
        <v>2718400</v>
      </c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46">
        <v>45987.477094907401</v>
      </c>
      <c r="X1071" s="6" t="s">
        <v>4400</v>
      </c>
      <c r="Y1071" s="6" t="s">
        <v>518</v>
      </c>
    </row>
    <row r="1072" spans="1:25">
      <c r="A1072" s="6">
        <v>2026</v>
      </c>
      <c r="B1072" s="6" t="s">
        <v>530</v>
      </c>
      <c r="C1072" s="6" t="s">
        <v>531</v>
      </c>
      <c r="D1072" s="6" t="s">
        <v>2155</v>
      </c>
      <c r="E1072" s="6" t="s">
        <v>2156</v>
      </c>
      <c r="F1072" s="6" t="s">
        <v>534</v>
      </c>
      <c r="G1072" s="6" t="s">
        <v>528</v>
      </c>
      <c r="H1072" s="6" t="s">
        <v>526</v>
      </c>
      <c r="I1072" s="6">
        <v>0</v>
      </c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46">
        <v>45987.477094907401</v>
      </c>
      <c r="X1072" s="6" t="s">
        <v>4400</v>
      </c>
      <c r="Y1072" s="6" t="s">
        <v>518</v>
      </c>
    </row>
    <row r="1073" spans="1:25">
      <c r="A1073" s="6">
        <v>2026</v>
      </c>
      <c r="B1073" s="6" t="s">
        <v>530</v>
      </c>
      <c r="C1073" s="6" t="s">
        <v>531</v>
      </c>
      <c r="D1073" s="6" t="s">
        <v>2159</v>
      </c>
      <c r="E1073" s="6" t="s">
        <v>2160</v>
      </c>
      <c r="F1073" s="6" t="s">
        <v>534</v>
      </c>
      <c r="G1073" s="6" t="s">
        <v>528</v>
      </c>
      <c r="H1073" s="6" t="s">
        <v>526</v>
      </c>
      <c r="I1073" s="6">
        <v>0</v>
      </c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46">
        <v>45987.477094907401</v>
      </c>
      <c r="X1073" s="6" t="s">
        <v>4400</v>
      </c>
      <c r="Y1073" s="6" t="s">
        <v>518</v>
      </c>
    </row>
    <row r="1074" spans="1:25">
      <c r="A1074" s="6">
        <v>2026</v>
      </c>
      <c r="B1074" s="6" t="s">
        <v>530</v>
      </c>
      <c r="C1074" s="6" t="s">
        <v>531</v>
      </c>
      <c r="D1074" s="6" t="s">
        <v>2933</v>
      </c>
      <c r="E1074" s="6" t="s">
        <v>2934</v>
      </c>
      <c r="F1074" s="6" t="s">
        <v>534</v>
      </c>
      <c r="G1074" s="6" t="s">
        <v>528</v>
      </c>
      <c r="H1074" s="6" t="s">
        <v>526</v>
      </c>
      <c r="I1074" s="6">
        <v>0</v>
      </c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46">
        <v>45987.477094907401</v>
      </c>
      <c r="X1074" s="6" t="s">
        <v>4400</v>
      </c>
      <c r="Y1074" s="6" t="s">
        <v>518</v>
      </c>
    </row>
    <row r="1075" spans="1:25">
      <c r="A1075" s="6">
        <v>2026</v>
      </c>
      <c r="B1075" s="6" t="s">
        <v>530</v>
      </c>
      <c r="C1075" s="6" t="s">
        <v>531</v>
      </c>
      <c r="D1075" s="6" t="s">
        <v>1617</v>
      </c>
      <c r="E1075" s="6" t="s">
        <v>1618</v>
      </c>
      <c r="F1075" s="6" t="s">
        <v>534</v>
      </c>
      <c r="G1075" s="6" t="s">
        <v>528</v>
      </c>
      <c r="H1075" s="6" t="s">
        <v>526</v>
      </c>
      <c r="I1075" s="6">
        <v>0</v>
      </c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46">
        <v>45987.477094907401</v>
      </c>
      <c r="X1075" s="6" t="s">
        <v>4400</v>
      </c>
      <c r="Y1075" s="6" t="s">
        <v>518</v>
      </c>
    </row>
    <row r="1076" spans="1:25">
      <c r="A1076" s="6">
        <v>2026</v>
      </c>
      <c r="B1076" s="6" t="s">
        <v>530</v>
      </c>
      <c r="C1076" s="6" t="s">
        <v>531</v>
      </c>
      <c r="D1076" s="6" t="s">
        <v>2907</v>
      </c>
      <c r="E1076" s="6" t="s">
        <v>2908</v>
      </c>
      <c r="F1076" s="6" t="s">
        <v>534</v>
      </c>
      <c r="G1076" s="6" t="s">
        <v>528</v>
      </c>
      <c r="H1076" s="6" t="s">
        <v>526</v>
      </c>
      <c r="I1076" s="6">
        <v>266320.49</v>
      </c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46">
        <v>45987.477094907401</v>
      </c>
      <c r="X1076" s="6" t="s">
        <v>4400</v>
      </c>
      <c r="Y1076" s="6" t="s">
        <v>518</v>
      </c>
    </row>
    <row r="1077" spans="1:25">
      <c r="A1077" s="6">
        <v>2026</v>
      </c>
      <c r="B1077" s="6" t="s">
        <v>530</v>
      </c>
      <c r="C1077" s="6" t="s">
        <v>531</v>
      </c>
      <c r="D1077" s="6" t="s">
        <v>3625</v>
      </c>
      <c r="E1077" s="6" t="s">
        <v>3626</v>
      </c>
      <c r="F1077" s="6" t="s">
        <v>534</v>
      </c>
      <c r="G1077" s="6" t="s">
        <v>528</v>
      </c>
      <c r="H1077" s="6" t="s">
        <v>526</v>
      </c>
      <c r="I1077" s="6">
        <v>0</v>
      </c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46">
        <v>45987.477094907401</v>
      </c>
      <c r="X1077" s="6" t="s">
        <v>4400</v>
      </c>
      <c r="Y1077" s="6" t="s">
        <v>518</v>
      </c>
    </row>
    <row r="1078" spans="1:25">
      <c r="A1078" s="6">
        <v>2026</v>
      </c>
      <c r="B1078" s="6" t="s">
        <v>530</v>
      </c>
      <c r="C1078" s="6" t="s">
        <v>531</v>
      </c>
      <c r="D1078" s="6" t="s">
        <v>1187</v>
      </c>
      <c r="E1078" s="6" t="s">
        <v>1188</v>
      </c>
      <c r="F1078" s="6" t="s">
        <v>534</v>
      </c>
      <c r="G1078" s="6" t="s">
        <v>528</v>
      </c>
      <c r="H1078" s="6" t="s">
        <v>526</v>
      </c>
      <c r="I1078" s="6">
        <v>0</v>
      </c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46">
        <v>45987.477094907401</v>
      </c>
      <c r="X1078" s="6" t="s">
        <v>4400</v>
      </c>
      <c r="Y1078" s="6" t="s">
        <v>518</v>
      </c>
    </row>
    <row r="1079" spans="1:25">
      <c r="A1079" s="6">
        <v>2026</v>
      </c>
      <c r="B1079" s="6" t="s">
        <v>530</v>
      </c>
      <c r="C1079" s="6" t="s">
        <v>531</v>
      </c>
      <c r="D1079" s="6" t="s">
        <v>1983</v>
      </c>
      <c r="E1079" s="6" t="s">
        <v>1984</v>
      </c>
      <c r="F1079" s="6" t="s">
        <v>534</v>
      </c>
      <c r="G1079" s="6" t="s">
        <v>528</v>
      </c>
      <c r="H1079" s="6" t="s">
        <v>526</v>
      </c>
      <c r="I1079" s="6">
        <v>165000</v>
      </c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46">
        <v>45987.477094907401</v>
      </c>
      <c r="X1079" s="6" t="s">
        <v>4400</v>
      </c>
      <c r="Y1079" s="6" t="s">
        <v>518</v>
      </c>
    </row>
    <row r="1080" spans="1:25">
      <c r="A1080" s="6">
        <v>2026</v>
      </c>
      <c r="B1080" s="6" t="s">
        <v>530</v>
      </c>
      <c r="C1080" s="6" t="s">
        <v>531</v>
      </c>
      <c r="D1080" s="6" t="s">
        <v>2763</v>
      </c>
      <c r="E1080" s="6" t="s">
        <v>2764</v>
      </c>
      <c r="F1080" s="6" t="s">
        <v>534</v>
      </c>
      <c r="G1080" s="6" t="s">
        <v>528</v>
      </c>
      <c r="H1080" s="6" t="s">
        <v>526</v>
      </c>
      <c r="I1080" s="6">
        <v>0</v>
      </c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46">
        <v>45987.477094907401</v>
      </c>
      <c r="X1080" s="6" t="s">
        <v>4400</v>
      </c>
      <c r="Y1080" s="6" t="s">
        <v>518</v>
      </c>
    </row>
    <row r="1081" spans="1:25">
      <c r="A1081" s="6">
        <v>2026</v>
      </c>
      <c r="B1081" s="6" t="s">
        <v>530</v>
      </c>
      <c r="C1081" s="6" t="s">
        <v>531</v>
      </c>
      <c r="D1081" s="6" t="s">
        <v>3629</v>
      </c>
      <c r="E1081" s="6" t="s">
        <v>3630</v>
      </c>
      <c r="F1081" s="6" t="s">
        <v>534</v>
      </c>
      <c r="G1081" s="6" t="s">
        <v>528</v>
      </c>
      <c r="H1081" s="6" t="s">
        <v>526</v>
      </c>
      <c r="I1081" s="6">
        <v>19860459.27</v>
      </c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46">
        <v>45987.477094907401</v>
      </c>
      <c r="X1081" s="6" t="s">
        <v>4400</v>
      </c>
      <c r="Y1081" s="6" t="s">
        <v>518</v>
      </c>
    </row>
    <row r="1082" spans="1:25">
      <c r="A1082" s="6">
        <v>2026</v>
      </c>
      <c r="B1082" s="6" t="s">
        <v>530</v>
      </c>
      <c r="C1082" s="6" t="s">
        <v>531</v>
      </c>
      <c r="D1082" s="6" t="s">
        <v>1201</v>
      </c>
      <c r="E1082" s="6" t="s">
        <v>1202</v>
      </c>
      <c r="F1082" s="6" t="s">
        <v>534</v>
      </c>
      <c r="G1082" s="6" t="s">
        <v>528</v>
      </c>
      <c r="H1082" s="6" t="s">
        <v>526</v>
      </c>
      <c r="I1082" s="6">
        <v>45000</v>
      </c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46">
        <v>45987.477094907401</v>
      </c>
      <c r="X1082" s="6" t="s">
        <v>4400</v>
      </c>
      <c r="Y1082" s="6" t="s">
        <v>518</v>
      </c>
    </row>
    <row r="1083" spans="1:25">
      <c r="A1083" s="6">
        <v>2026</v>
      </c>
      <c r="B1083" s="6" t="s">
        <v>530</v>
      </c>
      <c r="C1083" s="6" t="s">
        <v>531</v>
      </c>
      <c r="D1083" s="6" t="s">
        <v>4163</v>
      </c>
      <c r="E1083" s="6" t="s">
        <v>4164</v>
      </c>
      <c r="F1083" s="6" t="s">
        <v>534</v>
      </c>
      <c r="G1083" s="6" t="s">
        <v>528</v>
      </c>
      <c r="H1083" s="6" t="s">
        <v>526</v>
      </c>
      <c r="I1083" s="6">
        <v>276000</v>
      </c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46">
        <v>45987.477094907401</v>
      </c>
      <c r="X1083" s="6" t="s">
        <v>4400</v>
      </c>
      <c r="Y1083" s="6" t="s">
        <v>518</v>
      </c>
    </row>
    <row r="1084" spans="1:25">
      <c r="A1084" s="6">
        <v>2026</v>
      </c>
      <c r="B1084" s="6" t="s">
        <v>530</v>
      </c>
      <c r="C1084" s="6" t="s">
        <v>531</v>
      </c>
      <c r="D1084" s="6" t="s">
        <v>3653</v>
      </c>
      <c r="E1084" s="6" t="s">
        <v>3654</v>
      </c>
      <c r="F1084" s="6" t="s">
        <v>534</v>
      </c>
      <c r="G1084" s="6" t="s">
        <v>528</v>
      </c>
      <c r="H1084" s="6" t="s">
        <v>526</v>
      </c>
      <c r="I1084" s="6">
        <v>23952668.399999999</v>
      </c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46">
        <v>45987.477094907401</v>
      </c>
      <c r="X1084" s="6" t="s">
        <v>4400</v>
      </c>
      <c r="Y1084" s="6" t="s">
        <v>518</v>
      </c>
    </row>
    <row r="1085" spans="1:25">
      <c r="A1085" s="6">
        <v>2026</v>
      </c>
      <c r="B1085" s="6" t="s">
        <v>530</v>
      </c>
      <c r="C1085" s="6" t="s">
        <v>531</v>
      </c>
      <c r="D1085" s="6" t="s">
        <v>2101</v>
      </c>
      <c r="E1085" s="6" t="s">
        <v>2102</v>
      </c>
      <c r="F1085" s="6" t="s">
        <v>534</v>
      </c>
      <c r="G1085" s="6" t="s">
        <v>528</v>
      </c>
      <c r="H1085" s="6" t="s">
        <v>526</v>
      </c>
      <c r="I1085" s="6">
        <v>1786343.9</v>
      </c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46">
        <v>45987.477094907401</v>
      </c>
      <c r="X1085" s="6" t="s">
        <v>4400</v>
      </c>
      <c r="Y1085" s="6" t="s">
        <v>518</v>
      </c>
    </row>
    <row r="1086" spans="1:25">
      <c r="A1086" s="6">
        <v>2026</v>
      </c>
      <c r="B1086" s="6" t="s">
        <v>530</v>
      </c>
      <c r="C1086" s="6" t="s">
        <v>531</v>
      </c>
      <c r="D1086" s="6" t="s">
        <v>3639</v>
      </c>
      <c r="E1086" s="6" t="s">
        <v>3640</v>
      </c>
      <c r="F1086" s="6" t="s">
        <v>534</v>
      </c>
      <c r="G1086" s="6" t="s">
        <v>528</v>
      </c>
      <c r="H1086" s="6" t="s">
        <v>526</v>
      </c>
      <c r="I1086" s="6">
        <v>98180.67</v>
      </c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46">
        <v>45987.477094907401</v>
      </c>
      <c r="X1086" s="6" t="s">
        <v>4400</v>
      </c>
      <c r="Y1086" s="6" t="s">
        <v>518</v>
      </c>
    </row>
    <row r="1087" spans="1:25">
      <c r="A1087" s="6">
        <v>2026</v>
      </c>
      <c r="B1087" s="6" t="s">
        <v>530</v>
      </c>
      <c r="C1087" s="6" t="s">
        <v>531</v>
      </c>
      <c r="D1087" s="6" t="s">
        <v>2037</v>
      </c>
      <c r="E1087" s="6" t="s">
        <v>2038</v>
      </c>
      <c r="F1087" s="6" t="s">
        <v>534</v>
      </c>
      <c r="G1087" s="6" t="s">
        <v>528</v>
      </c>
      <c r="H1087" s="6" t="s">
        <v>526</v>
      </c>
      <c r="I1087" s="6">
        <v>384344.24</v>
      </c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46">
        <v>45987.477094907401</v>
      </c>
      <c r="X1087" s="6" t="s">
        <v>4400</v>
      </c>
      <c r="Y1087" s="6" t="s">
        <v>518</v>
      </c>
    </row>
    <row r="1088" spans="1:25">
      <c r="A1088" s="6">
        <v>2026</v>
      </c>
      <c r="B1088" s="6" t="s">
        <v>530</v>
      </c>
      <c r="C1088" s="6" t="s">
        <v>531</v>
      </c>
      <c r="D1088" s="6" t="s">
        <v>1253</v>
      </c>
      <c r="E1088" s="6" t="s">
        <v>1254</v>
      </c>
      <c r="F1088" s="6" t="s">
        <v>534</v>
      </c>
      <c r="G1088" s="6" t="s">
        <v>528</v>
      </c>
      <c r="H1088" s="6" t="s">
        <v>526</v>
      </c>
      <c r="I1088" s="6">
        <v>3138400</v>
      </c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46">
        <v>45987.477094907401</v>
      </c>
      <c r="X1088" s="6" t="s">
        <v>4400</v>
      </c>
      <c r="Y1088" s="6" t="s">
        <v>518</v>
      </c>
    </row>
    <row r="1089" spans="1:25">
      <c r="A1089" s="6">
        <v>2026</v>
      </c>
      <c r="B1089" s="6" t="s">
        <v>530</v>
      </c>
      <c r="C1089" s="6" t="s">
        <v>531</v>
      </c>
      <c r="D1089" s="6" t="s">
        <v>2045</v>
      </c>
      <c r="E1089" s="6" t="s">
        <v>2046</v>
      </c>
      <c r="F1089" s="6" t="s">
        <v>534</v>
      </c>
      <c r="G1089" s="6" t="s">
        <v>528</v>
      </c>
      <c r="H1089" s="6" t="s">
        <v>526</v>
      </c>
      <c r="I1089" s="6">
        <v>418264.17</v>
      </c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46">
        <v>45987.477094907401</v>
      </c>
      <c r="X1089" s="6" t="s">
        <v>4400</v>
      </c>
      <c r="Y1089" s="6" t="s">
        <v>518</v>
      </c>
    </row>
    <row r="1090" spans="1:25">
      <c r="A1090" s="6">
        <v>2026</v>
      </c>
      <c r="B1090" s="6" t="s">
        <v>530</v>
      </c>
      <c r="C1090" s="6" t="s">
        <v>531</v>
      </c>
      <c r="D1090" s="6" t="s">
        <v>1999</v>
      </c>
      <c r="E1090" s="6" t="s">
        <v>2000</v>
      </c>
      <c r="F1090" s="6" t="s">
        <v>534</v>
      </c>
      <c r="G1090" s="6" t="s">
        <v>528</v>
      </c>
      <c r="H1090" s="6" t="s">
        <v>526</v>
      </c>
      <c r="I1090" s="6">
        <v>0</v>
      </c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46">
        <v>45987.477094907401</v>
      </c>
      <c r="X1090" s="6" t="s">
        <v>4400</v>
      </c>
      <c r="Y1090" s="6" t="s">
        <v>518</v>
      </c>
    </row>
    <row r="1091" spans="1:25">
      <c r="A1091" s="6">
        <v>2026</v>
      </c>
      <c r="B1091" s="6" t="s">
        <v>530</v>
      </c>
      <c r="C1091" s="6" t="s">
        <v>531</v>
      </c>
      <c r="D1091" s="6" t="s">
        <v>2767</v>
      </c>
      <c r="E1091" s="6" t="s">
        <v>2768</v>
      </c>
      <c r="F1091" s="6" t="s">
        <v>534</v>
      </c>
      <c r="G1091" s="6" t="s">
        <v>528</v>
      </c>
      <c r="H1091" s="6" t="s">
        <v>526</v>
      </c>
      <c r="I1091" s="6">
        <v>0</v>
      </c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46">
        <v>45987.477094907401</v>
      </c>
      <c r="X1091" s="6" t="s">
        <v>4400</v>
      </c>
      <c r="Y1091" s="6" t="s">
        <v>518</v>
      </c>
    </row>
    <row r="1092" spans="1:25">
      <c r="A1092" s="6">
        <v>2026</v>
      </c>
      <c r="B1092" s="6" t="s">
        <v>530</v>
      </c>
      <c r="C1092" s="6" t="s">
        <v>531</v>
      </c>
      <c r="D1092" s="6" t="s">
        <v>2011</v>
      </c>
      <c r="E1092" s="6" t="s">
        <v>2012</v>
      </c>
      <c r="F1092" s="6" t="s">
        <v>534</v>
      </c>
      <c r="G1092" s="6" t="s">
        <v>528</v>
      </c>
      <c r="H1092" s="6" t="s">
        <v>526</v>
      </c>
      <c r="I1092" s="6">
        <v>0</v>
      </c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46">
        <v>45987.477094907401</v>
      </c>
      <c r="X1092" s="6" t="s">
        <v>4400</v>
      </c>
      <c r="Y1092" s="6" t="s">
        <v>518</v>
      </c>
    </row>
    <row r="1093" spans="1:25">
      <c r="A1093" s="6">
        <v>2026</v>
      </c>
      <c r="B1093" s="6" t="s">
        <v>530</v>
      </c>
      <c r="C1093" s="6" t="s">
        <v>531</v>
      </c>
      <c r="D1093" s="6" t="s">
        <v>2017</v>
      </c>
      <c r="E1093" s="6" t="s">
        <v>2018</v>
      </c>
      <c r="F1093" s="6" t="s">
        <v>534</v>
      </c>
      <c r="G1093" s="6" t="s">
        <v>528</v>
      </c>
      <c r="H1093" s="6" t="s">
        <v>526</v>
      </c>
      <c r="I1093" s="6">
        <v>0</v>
      </c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46">
        <v>45987.477094907401</v>
      </c>
      <c r="X1093" s="6" t="s">
        <v>4400</v>
      </c>
      <c r="Y1093" s="6" t="s">
        <v>518</v>
      </c>
    </row>
    <row r="1094" spans="1:25">
      <c r="A1094" s="6">
        <v>2026</v>
      </c>
      <c r="B1094" s="6" t="s">
        <v>530</v>
      </c>
      <c r="C1094" s="6" t="s">
        <v>531</v>
      </c>
      <c r="D1094" s="6" t="s">
        <v>1289</v>
      </c>
      <c r="E1094" s="6" t="s">
        <v>1290</v>
      </c>
      <c r="F1094" s="6" t="s">
        <v>534</v>
      </c>
      <c r="G1094" s="6" t="s">
        <v>528</v>
      </c>
      <c r="H1094" s="6" t="s">
        <v>526</v>
      </c>
      <c r="I1094" s="6">
        <v>795996.89</v>
      </c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46">
        <v>45987.477094907401</v>
      </c>
      <c r="X1094" s="6" t="s">
        <v>4400</v>
      </c>
      <c r="Y1094" s="6" t="s">
        <v>518</v>
      </c>
    </row>
    <row r="1095" spans="1:25">
      <c r="A1095" s="6">
        <v>2026</v>
      </c>
      <c r="B1095" s="6" t="s">
        <v>530</v>
      </c>
      <c r="C1095" s="6" t="s">
        <v>531</v>
      </c>
      <c r="D1095" s="6" t="s">
        <v>3327</v>
      </c>
      <c r="E1095" s="6" t="s">
        <v>3328</v>
      </c>
      <c r="F1095" s="6" t="s">
        <v>534</v>
      </c>
      <c r="G1095" s="6" t="s">
        <v>528</v>
      </c>
      <c r="H1095" s="6" t="s">
        <v>526</v>
      </c>
      <c r="I1095" s="6">
        <v>91462.56</v>
      </c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46">
        <v>45987.477094907401</v>
      </c>
      <c r="X1095" s="6" t="s">
        <v>4400</v>
      </c>
      <c r="Y1095" s="6" t="s">
        <v>518</v>
      </c>
    </row>
    <row r="1096" spans="1:25">
      <c r="A1096" s="6">
        <v>2026</v>
      </c>
      <c r="B1096" s="6" t="s">
        <v>530</v>
      </c>
      <c r="C1096" s="6" t="s">
        <v>531</v>
      </c>
      <c r="D1096" s="6" t="s">
        <v>995</v>
      </c>
      <c r="E1096" s="6" t="s">
        <v>996</v>
      </c>
      <c r="F1096" s="6" t="s">
        <v>534</v>
      </c>
      <c r="G1096" s="6" t="s">
        <v>528</v>
      </c>
      <c r="H1096" s="6" t="s">
        <v>526</v>
      </c>
      <c r="I1096" s="6">
        <v>0</v>
      </c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46">
        <v>45987.477094907401</v>
      </c>
      <c r="X1096" s="6" t="s">
        <v>4400</v>
      </c>
      <c r="Y1096" s="6" t="s">
        <v>518</v>
      </c>
    </row>
    <row r="1097" spans="1:25">
      <c r="A1097" s="6">
        <v>2026</v>
      </c>
      <c r="B1097" s="6" t="s">
        <v>530</v>
      </c>
      <c r="C1097" s="6" t="s">
        <v>531</v>
      </c>
      <c r="D1097" s="6" t="s">
        <v>2823</v>
      </c>
      <c r="E1097" s="6" t="s">
        <v>2824</v>
      </c>
      <c r="F1097" s="6" t="s">
        <v>534</v>
      </c>
      <c r="G1097" s="6" t="s">
        <v>528</v>
      </c>
      <c r="H1097" s="6" t="s">
        <v>526</v>
      </c>
      <c r="I1097" s="6">
        <v>0</v>
      </c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46">
        <v>45987.477094907401</v>
      </c>
      <c r="X1097" s="6" t="s">
        <v>4400</v>
      </c>
      <c r="Y1097" s="6" t="s">
        <v>518</v>
      </c>
    </row>
    <row r="1098" spans="1:25">
      <c r="A1098" s="6">
        <v>2026</v>
      </c>
      <c r="B1098" s="6" t="s">
        <v>530</v>
      </c>
      <c r="C1098" s="6" t="s">
        <v>531</v>
      </c>
      <c r="D1098" s="6" t="s">
        <v>725</v>
      </c>
      <c r="E1098" s="6" t="s">
        <v>726</v>
      </c>
      <c r="F1098" s="6" t="s">
        <v>534</v>
      </c>
      <c r="G1098" s="6" t="s">
        <v>528</v>
      </c>
      <c r="H1098" s="6" t="s">
        <v>526</v>
      </c>
      <c r="I1098" s="6">
        <v>15000</v>
      </c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46">
        <v>45987.477094907401</v>
      </c>
      <c r="X1098" s="6" t="s">
        <v>4400</v>
      </c>
      <c r="Y1098" s="6" t="s">
        <v>518</v>
      </c>
    </row>
    <row r="1099" spans="1:25">
      <c r="A1099" s="6">
        <v>2026</v>
      </c>
      <c r="B1099" s="6" t="s">
        <v>530</v>
      </c>
      <c r="C1099" s="6" t="s">
        <v>531</v>
      </c>
      <c r="D1099" s="6" t="s">
        <v>2063</v>
      </c>
      <c r="E1099" s="6" t="s">
        <v>2064</v>
      </c>
      <c r="F1099" s="6" t="s">
        <v>534</v>
      </c>
      <c r="G1099" s="6" t="s">
        <v>528</v>
      </c>
      <c r="H1099" s="6" t="s">
        <v>526</v>
      </c>
      <c r="I1099" s="6">
        <v>496624.62</v>
      </c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46">
        <v>45987.477094907401</v>
      </c>
      <c r="X1099" s="6" t="s">
        <v>4400</v>
      </c>
      <c r="Y1099" s="6" t="s">
        <v>518</v>
      </c>
    </row>
    <row r="1100" spans="1:25">
      <c r="A1100" s="6">
        <v>2026</v>
      </c>
      <c r="B1100" s="6" t="s">
        <v>530</v>
      </c>
      <c r="C1100" s="6" t="s">
        <v>531</v>
      </c>
      <c r="D1100" s="6" t="s">
        <v>2135</v>
      </c>
      <c r="E1100" s="6" t="s">
        <v>2136</v>
      </c>
      <c r="F1100" s="6" t="s">
        <v>534</v>
      </c>
      <c r="G1100" s="6" t="s">
        <v>528</v>
      </c>
      <c r="H1100" s="6" t="s">
        <v>526</v>
      </c>
      <c r="I1100" s="6">
        <v>-15000</v>
      </c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46">
        <v>45987.477094907401</v>
      </c>
      <c r="X1100" s="6" t="s">
        <v>4400</v>
      </c>
      <c r="Y1100" s="6" t="s">
        <v>518</v>
      </c>
    </row>
    <row r="1101" spans="1:25">
      <c r="A1101" s="6">
        <v>2026</v>
      </c>
      <c r="B1101" s="6" t="s">
        <v>530</v>
      </c>
      <c r="C1101" s="6" t="s">
        <v>531</v>
      </c>
      <c r="D1101" s="6" t="s">
        <v>1279</v>
      </c>
      <c r="E1101" s="6" t="s">
        <v>1280</v>
      </c>
      <c r="F1101" s="6" t="s">
        <v>534</v>
      </c>
      <c r="G1101" s="6" t="s">
        <v>528</v>
      </c>
      <c r="H1101" s="6" t="s">
        <v>526</v>
      </c>
      <c r="I1101" s="6">
        <v>4235190.3</v>
      </c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46">
        <v>45987.477094907401</v>
      </c>
      <c r="X1101" s="6" t="s">
        <v>4400</v>
      </c>
      <c r="Y1101" s="6" t="s">
        <v>518</v>
      </c>
    </row>
    <row r="1102" spans="1:25">
      <c r="A1102" s="6">
        <v>2026</v>
      </c>
      <c r="B1102" s="6" t="s">
        <v>530</v>
      </c>
      <c r="C1102" s="6" t="s">
        <v>531</v>
      </c>
      <c r="D1102" s="6" t="s">
        <v>3737</v>
      </c>
      <c r="E1102" s="6" t="s">
        <v>3738</v>
      </c>
      <c r="F1102" s="6" t="s">
        <v>534</v>
      </c>
      <c r="G1102" s="6" t="s">
        <v>528</v>
      </c>
      <c r="H1102" s="6" t="s">
        <v>526</v>
      </c>
      <c r="I1102" s="6">
        <v>0</v>
      </c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46">
        <v>45987.477094907401</v>
      </c>
      <c r="X1102" s="6" t="s">
        <v>4400</v>
      </c>
      <c r="Y1102" s="6" t="s">
        <v>518</v>
      </c>
    </row>
    <row r="1103" spans="1:25">
      <c r="A1103" s="6">
        <v>2026</v>
      </c>
      <c r="B1103" s="6" t="s">
        <v>530</v>
      </c>
      <c r="C1103" s="6" t="s">
        <v>531</v>
      </c>
      <c r="D1103" s="6" t="s">
        <v>1015</v>
      </c>
      <c r="E1103" s="6" t="s">
        <v>1016</v>
      </c>
      <c r="F1103" s="6" t="s">
        <v>534</v>
      </c>
      <c r="G1103" s="6" t="s">
        <v>528</v>
      </c>
      <c r="H1103" s="6" t="s">
        <v>526</v>
      </c>
      <c r="I1103" s="6">
        <v>8318.8799999999992</v>
      </c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46">
        <v>45987.477094907401</v>
      </c>
      <c r="X1103" s="6" t="s">
        <v>4400</v>
      </c>
      <c r="Y1103" s="6" t="s">
        <v>518</v>
      </c>
    </row>
    <row r="1104" spans="1:25">
      <c r="A1104" s="6">
        <v>2026</v>
      </c>
      <c r="B1104" s="6" t="s">
        <v>530</v>
      </c>
      <c r="C1104" s="6" t="s">
        <v>531</v>
      </c>
      <c r="D1104" s="6" t="s">
        <v>2875</v>
      </c>
      <c r="E1104" s="6" t="s">
        <v>2876</v>
      </c>
      <c r="F1104" s="6" t="s">
        <v>534</v>
      </c>
      <c r="G1104" s="6" t="s">
        <v>528</v>
      </c>
      <c r="H1104" s="6" t="s">
        <v>526</v>
      </c>
      <c r="I1104" s="6">
        <v>545.44000000000005</v>
      </c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46">
        <v>45987.477094907401</v>
      </c>
      <c r="X1104" s="6" t="s">
        <v>4400</v>
      </c>
      <c r="Y1104" s="6" t="s">
        <v>518</v>
      </c>
    </row>
    <row r="1105" spans="1:25">
      <c r="A1105" s="6">
        <v>2026</v>
      </c>
      <c r="B1105" s="6" t="s">
        <v>530</v>
      </c>
      <c r="C1105" s="6" t="s">
        <v>531</v>
      </c>
      <c r="D1105" s="6" t="s">
        <v>1765</v>
      </c>
      <c r="E1105" s="6" t="s">
        <v>1766</v>
      </c>
      <c r="F1105" s="6" t="s">
        <v>534</v>
      </c>
      <c r="G1105" s="6" t="s">
        <v>528</v>
      </c>
      <c r="H1105" s="6" t="s">
        <v>526</v>
      </c>
      <c r="I1105" s="6">
        <v>0</v>
      </c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46">
        <v>45987.477094907401</v>
      </c>
      <c r="X1105" s="6" t="s">
        <v>4400</v>
      </c>
      <c r="Y1105" s="6" t="s">
        <v>518</v>
      </c>
    </row>
    <row r="1106" spans="1:25">
      <c r="A1106" s="6">
        <v>2026</v>
      </c>
      <c r="B1106" s="6" t="s">
        <v>530</v>
      </c>
      <c r="C1106" s="6" t="s">
        <v>531</v>
      </c>
      <c r="D1106" s="6" t="s">
        <v>3027</v>
      </c>
      <c r="E1106" s="6" t="s">
        <v>3028</v>
      </c>
      <c r="F1106" s="6" t="s">
        <v>534</v>
      </c>
      <c r="G1106" s="6" t="s">
        <v>528</v>
      </c>
      <c r="H1106" s="6" t="s">
        <v>526</v>
      </c>
      <c r="I1106" s="6">
        <v>0</v>
      </c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46">
        <v>45987.477094907401</v>
      </c>
      <c r="X1106" s="6" t="s">
        <v>4400</v>
      </c>
      <c r="Y1106" s="6" t="s">
        <v>518</v>
      </c>
    </row>
    <row r="1107" spans="1:25">
      <c r="A1107" s="6">
        <v>2026</v>
      </c>
      <c r="B1107" s="6" t="s">
        <v>530</v>
      </c>
      <c r="C1107" s="6" t="s">
        <v>531</v>
      </c>
      <c r="D1107" s="6" t="s">
        <v>1951</v>
      </c>
      <c r="E1107" s="6" t="s">
        <v>1952</v>
      </c>
      <c r="F1107" s="6" t="s">
        <v>534</v>
      </c>
      <c r="G1107" s="6" t="s">
        <v>528</v>
      </c>
      <c r="H1107" s="6" t="s">
        <v>526</v>
      </c>
      <c r="I1107" s="6">
        <v>425.55</v>
      </c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46">
        <v>45987.477094907401</v>
      </c>
      <c r="X1107" s="6" t="s">
        <v>4400</v>
      </c>
      <c r="Y1107" s="6" t="s">
        <v>518</v>
      </c>
    </row>
    <row r="1108" spans="1:25">
      <c r="A1108" s="6">
        <v>2026</v>
      </c>
      <c r="B1108" s="6" t="s">
        <v>530</v>
      </c>
      <c r="C1108" s="6" t="s">
        <v>531</v>
      </c>
      <c r="D1108" s="6" t="s">
        <v>1957</v>
      </c>
      <c r="E1108" s="6" t="s">
        <v>1958</v>
      </c>
      <c r="F1108" s="6" t="s">
        <v>534</v>
      </c>
      <c r="G1108" s="6" t="s">
        <v>528</v>
      </c>
      <c r="H1108" s="6" t="s">
        <v>526</v>
      </c>
      <c r="I1108" s="6">
        <v>0</v>
      </c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46">
        <v>45987.477094907401</v>
      </c>
      <c r="X1108" s="6" t="s">
        <v>4400</v>
      </c>
      <c r="Y1108" s="6" t="s">
        <v>518</v>
      </c>
    </row>
    <row r="1109" spans="1:25">
      <c r="A1109" s="6">
        <v>2026</v>
      </c>
      <c r="B1109" s="6" t="s">
        <v>530</v>
      </c>
      <c r="C1109" s="6" t="s">
        <v>531</v>
      </c>
      <c r="D1109" s="6" t="s">
        <v>829</v>
      </c>
      <c r="E1109" s="6" t="s">
        <v>830</v>
      </c>
      <c r="F1109" s="6" t="s">
        <v>534</v>
      </c>
      <c r="G1109" s="6" t="s">
        <v>528</v>
      </c>
      <c r="H1109" s="6" t="s">
        <v>526</v>
      </c>
      <c r="I1109" s="6">
        <v>0</v>
      </c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46">
        <v>45987.477094907401</v>
      </c>
      <c r="X1109" s="6" t="s">
        <v>4400</v>
      </c>
      <c r="Y1109" s="6" t="s">
        <v>518</v>
      </c>
    </row>
    <row r="1110" spans="1:25">
      <c r="A1110" s="6">
        <v>2026</v>
      </c>
      <c r="B1110" s="6" t="s">
        <v>530</v>
      </c>
      <c r="C1110" s="6" t="s">
        <v>531</v>
      </c>
      <c r="D1110" s="6" t="s">
        <v>4301</v>
      </c>
      <c r="E1110" s="6" t="s">
        <v>4302</v>
      </c>
      <c r="F1110" s="6" t="s">
        <v>534</v>
      </c>
      <c r="G1110" s="6" t="s">
        <v>528</v>
      </c>
      <c r="H1110" s="6" t="s">
        <v>526</v>
      </c>
      <c r="I1110" s="6">
        <v>22045</v>
      </c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46">
        <v>45987.477094907401</v>
      </c>
      <c r="X1110" s="6" t="s">
        <v>4400</v>
      </c>
      <c r="Y1110" s="6" t="s">
        <v>518</v>
      </c>
    </row>
    <row r="1111" spans="1:25">
      <c r="A1111" s="6">
        <v>2026</v>
      </c>
      <c r="B1111" s="6" t="s">
        <v>530</v>
      </c>
      <c r="C1111" s="6" t="s">
        <v>531</v>
      </c>
      <c r="D1111" s="6" t="s">
        <v>2915</v>
      </c>
      <c r="E1111" s="6" t="s">
        <v>2916</v>
      </c>
      <c r="F1111" s="6" t="s">
        <v>534</v>
      </c>
      <c r="G1111" s="6" t="s">
        <v>528</v>
      </c>
      <c r="H1111" s="6" t="s">
        <v>526</v>
      </c>
      <c r="I1111" s="6">
        <v>0</v>
      </c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46">
        <v>45987.477094907401</v>
      </c>
      <c r="X1111" s="6" t="s">
        <v>4400</v>
      </c>
      <c r="Y1111" s="6" t="s">
        <v>518</v>
      </c>
    </row>
    <row r="1112" spans="1:25">
      <c r="A1112" s="6">
        <v>2026</v>
      </c>
      <c r="B1112" s="6" t="s">
        <v>530</v>
      </c>
      <c r="C1112" s="6" t="s">
        <v>531</v>
      </c>
      <c r="D1112" s="6" t="s">
        <v>4305</v>
      </c>
      <c r="E1112" s="6" t="s">
        <v>4306</v>
      </c>
      <c r="F1112" s="6" t="s">
        <v>534</v>
      </c>
      <c r="G1112" s="6" t="s">
        <v>528</v>
      </c>
      <c r="H1112" s="6" t="s">
        <v>526</v>
      </c>
      <c r="I1112" s="6">
        <v>0</v>
      </c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46">
        <v>45987.477094907401</v>
      </c>
      <c r="X1112" s="6" t="s">
        <v>4400</v>
      </c>
      <c r="Y1112" s="6" t="s">
        <v>518</v>
      </c>
    </row>
    <row r="1113" spans="1:25">
      <c r="A1113" s="6">
        <v>2026</v>
      </c>
      <c r="B1113" s="6" t="s">
        <v>530</v>
      </c>
      <c r="C1113" s="6" t="s">
        <v>531</v>
      </c>
      <c r="D1113" s="6" t="s">
        <v>2243</v>
      </c>
      <c r="E1113" s="6" t="s">
        <v>2244</v>
      </c>
      <c r="F1113" s="6" t="s">
        <v>534</v>
      </c>
      <c r="G1113" s="6" t="s">
        <v>528</v>
      </c>
      <c r="H1113" s="6" t="s">
        <v>526</v>
      </c>
      <c r="I1113" s="6">
        <v>0</v>
      </c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46">
        <v>45987.477094907401</v>
      </c>
      <c r="X1113" s="6" t="s">
        <v>4400</v>
      </c>
      <c r="Y1113" s="6" t="s">
        <v>518</v>
      </c>
    </row>
    <row r="1114" spans="1:25">
      <c r="A1114" s="6">
        <v>2026</v>
      </c>
      <c r="B1114" s="6" t="s">
        <v>530</v>
      </c>
      <c r="C1114" s="6" t="s">
        <v>531</v>
      </c>
      <c r="D1114" s="6" t="s">
        <v>1743</v>
      </c>
      <c r="E1114" s="6" t="s">
        <v>1744</v>
      </c>
      <c r="F1114" s="6" t="s">
        <v>534</v>
      </c>
      <c r="G1114" s="6" t="s">
        <v>528</v>
      </c>
      <c r="H1114" s="6" t="s">
        <v>526</v>
      </c>
      <c r="I1114" s="6">
        <v>0</v>
      </c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46">
        <v>45987.477094907401</v>
      </c>
      <c r="X1114" s="6" t="s">
        <v>4400</v>
      </c>
      <c r="Y1114" s="6" t="s">
        <v>518</v>
      </c>
    </row>
    <row r="1115" spans="1:25">
      <c r="A1115" s="6">
        <v>2026</v>
      </c>
      <c r="B1115" s="6" t="s">
        <v>530</v>
      </c>
      <c r="C1115" s="6" t="s">
        <v>531</v>
      </c>
      <c r="D1115" s="6" t="s">
        <v>673</v>
      </c>
      <c r="E1115" s="6" t="s">
        <v>674</v>
      </c>
      <c r="F1115" s="6" t="s">
        <v>534</v>
      </c>
      <c r="G1115" s="6" t="s">
        <v>528</v>
      </c>
      <c r="H1115" s="6" t="s">
        <v>526</v>
      </c>
      <c r="I1115" s="6">
        <v>0</v>
      </c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46">
        <v>45987.477094907401</v>
      </c>
      <c r="X1115" s="6" t="s">
        <v>4400</v>
      </c>
      <c r="Y1115" s="6" t="s">
        <v>518</v>
      </c>
    </row>
    <row r="1116" spans="1:25">
      <c r="A1116" s="6">
        <v>2026</v>
      </c>
      <c r="B1116" s="6" t="s">
        <v>530</v>
      </c>
      <c r="C1116" s="6" t="s">
        <v>531</v>
      </c>
      <c r="D1116" s="6" t="s">
        <v>4283</v>
      </c>
      <c r="E1116" s="6" t="s">
        <v>4284</v>
      </c>
      <c r="F1116" s="6" t="s">
        <v>534</v>
      </c>
      <c r="G1116" s="6" t="s">
        <v>528</v>
      </c>
      <c r="H1116" s="6" t="s">
        <v>526</v>
      </c>
      <c r="I1116" s="6">
        <v>0</v>
      </c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46">
        <v>45987.477094907401</v>
      </c>
      <c r="X1116" s="6" t="s">
        <v>4400</v>
      </c>
      <c r="Y1116" s="6" t="s">
        <v>518</v>
      </c>
    </row>
    <row r="1117" spans="1:25">
      <c r="A1117" s="6">
        <v>2026</v>
      </c>
      <c r="B1117" s="6" t="s">
        <v>530</v>
      </c>
      <c r="C1117" s="6" t="s">
        <v>531</v>
      </c>
      <c r="D1117" s="6" t="s">
        <v>2859</v>
      </c>
      <c r="E1117" s="6" t="s">
        <v>2860</v>
      </c>
      <c r="F1117" s="6" t="s">
        <v>534</v>
      </c>
      <c r="G1117" s="6" t="s">
        <v>528</v>
      </c>
      <c r="H1117" s="6" t="s">
        <v>526</v>
      </c>
      <c r="I1117" s="6">
        <v>42962.79</v>
      </c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46">
        <v>45987.477094907401</v>
      </c>
      <c r="X1117" s="6" t="s">
        <v>4400</v>
      </c>
      <c r="Y1117" s="6" t="s">
        <v>518</v>
      </c>
    </row>
    <row r="1118" spans="1:25">
      <c r="A1118" s="6">
        <v>2026</v>
      </c>
      <c r="B1118" s="6" t="s">
        <v>530</v>
      </c>
      <c r="C1118" s="6" t="s">
        <v>531</v>
      </c>
      <c r="D1118" s="6" t="s">
        <v>641</v>
      </c>
      <c r="E1118" s="6" t="s">
        <v>642</v>
      </c>
      <c r="F1118" s="6" t="s">
        <v>534</v>
      </c>
      <c r="G1118" s="6" t="s">
        <v>528</v>
      </c>
      <c r="H1118" s="6" t="s">
        <v>526</v>
      </c>
      <c r="I1118" s="6">
        <v>109000</v>
      </c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46">
        <v>45987.477094907401</v>
      </c>
      <c r="X1118" s="6" t="s">
        <v>4400</v>
      </c>
      <c r="Y1118" s="6" t="s">
        <v>518</v>
      </c>
    </row>
    <row r="1119" spans="1:25">
      <c r="A1119" s="6">
        <v>2026</v>
      </c>
      <c r="B1119" s="6" t="s">
        <v>530</v>
      </c>
      <c r="C1119" s="6" t="s">
        <v>531</v>
      </c>
      <c r="D1119" s="6" t="s">
        <v>2671</v>
      </c>
      <c r="E1119" s="6" t="s">
        <v>2672</v>
      </c>
      <c r="F1119" s="6" t="s">
        <v>534</v>
      </c>
      <c r="G1119" s="6" t="s">
        <v>528</v>
      </c>
      <c r="H1119" s="6" t="s">
        <v>526</v>
      </c>
      <c r="I1119" s="6">
        <v>0</v>
      </c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46">
        <v>45987.477094907401</v>
      </c>
      <c r="X1119" s="6" t="s">
        <v>4400</v>
      </c>
      <c r="Y1119" s="6" t="s">
        <v>518</v>
      </c>
    </row>
    <row r="1120" spans="1:25">
      <c r="A1120" s="6">
        <v>2026</v>
      </c>
      <c r="B1120" s="6" t="s">
        <v>530</v>
      </c>
      <c r="C1120" s="6" t="s">
        <v>531</v>
      </c>
      <c r="D1120" s="6" t="s">
        <v>2539</v>
      </c>
      <c r="E1120" s="6" t="s">
        <v>2540</v>
      </c>
      <c r="F1120" s="6" t="s">
        <v>534</v>
      </c>
      <c r="G1120" s="6" t="s">
        <v>528</v>
      </c>
      <c r="H1120" s="6" t="s">
        <v>526</v>
      </c>
      <c r="I1120" s="6">
        <v>1783527.64</v>
      </c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46">
        <v>45987.477094907401</v>
      </c>
      <c r="X1120" s="6" t="s">
        <v>4400</v>
      </c>
      <c r="Y1120" s="6" t="s">
        <v>518</v>
      </c>
    </row>
    <row r="1121" spans="1:25">
      <c r="A1121" s="6">
        <v>2026</v>
      </c>
      <c r="B1121" s="6" t="s">
        <v>530</v>
      </c>
      <c r="C1121" s="6" t="s">
        <v>531</v>
      </c>
      <c r="D1121" s="6" t="s">
        <v>799</v>
      </c>
      <c r="E1121" s="6" t="s">
        <v>800</v>
      </c>
      <c r="F1121" s="6" t="s">
        <v>534</v>
      </c>
      <c r="G1121" s="6" t="s">
        <v>528</v>
      </c>
      <c r="H1121" s="6" t="s">
        <v>526</v>
      </c>
      <c r="I1121" s="6">
        <v>2248499.36</v>
      </c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46">
        <v>45987.477094907401</v>
      </c>
      <c r="X1121" s="6" t="s">
        <v>4400</v>
      </c>
      <c r="Y1121" s="6" t="s">
        <v>518</v>
      </c>
    </row>
    <row r="1122" spans="1:25">
      <c r="A1122" s="6">
        <v>2026</v>
      </c>
      <c r="B1122" s="6" t="s">
        <v>530</v>
      </c>
      <c r="C1122" s="6" t="s">
        <v>531</v>
      </c>
      <c r="D1122" s="6" t="s">
        <v>4329</v>
      </c>
      <c r="E1122" s="6" t="s">
        <v>4330</v>
      </c>
      <c r="F1122" s="6" t="s">
        <v>534</v>
      </c>
      <c r="G1122" s="6" t="s">
        <v>528</v>
      </c>
      <c r="H1122" s="6" t="s">
        <v>526</v>
      </c>
      <c r="I1122" s="6">
        <v>130000</v>
      </c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46">
        <v>45987.477094907401</v>
      </c>
      <c r="X1122" s="6" t="s">
        <v>4400</v>
      </c>
      <c r="Y1122" s="6" t="s">
        <v>518</v>
      </c>
    </row>
    <row r="1123" spans="1:25">
      <c r="A1123" s="6">
        <v>2026</v>
      </c>
      <c r="B1123" s="6" t="s">
        <v>530</v>
      </c>
      <c r="C1123" s="6" t="s">
        <v>531</v>
      </c>
      <c r="D1123" s="6" t="s">
        <v>3323</v>
      </c>
      <c r="E1123" s="6" t="s">
        <v>3324</v>
      </c>
      <c r="F1123" s="6" t="s">
        <v>534</v>
      </c>
      <c r="G1123" s="6" t="s">
        <v>528</v>
      </c>
      <c r="H1123" s="6" t="s">
        <v>526</v>
      </c>
      <c r="I1123" s="6">
        <v>255000</v>
      </c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46">
        <v>45987.477094907401</v>
      </c>
      <c r="X1123" s="6" t="s">
        <v>4400</v>
      </c>
      <c r="Y1123" s="6" t="s">
        <v>518</v>
      </c>
    </row>
    <row r="1124" spans="1:25">
      <c r="A1124" s="6">
        <v>2026</v>
      </c>
      <c r="B1124" s="6" t="s">
        <v>530</v>
      </c>
      <c r="C1124" s="6" t="s">
        <v>531</v>
      </c>
      <c r="D1124" s="6" t="s">
        <v>3275</v>
      </c>
      <c r="E1124" s="6" t="s">
        <v>3276</v>
      </c>
      <c r="F1124" s="6" t="s">
        <v>534</v>
      </c>
      <c r="G1124" s="6" t="s">
        <v>528</v>
      </c>
      <c r="H1124" s="6" t="s">
        <v>526</v>
      </c>
      <c r="I1124" s="6">
        <v>15779.06</v>
      </c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46">
        <v>45987.477094907401</v>
      </c>
      <c r="X1124" s="6" t="s">
        <v>4400</v>
      </c>
      <c r="Y1124" s="6" t="s">
        <v>518</v>
      </c>
    </row>
    <row r="1125" spans="1:25">
      <c r="A1125" s="6">
        <v>2026</v>
      </c>
      <c r="B1125" s="6" t="s">
        <v>530</v>
      </c>
      <c r="C1125" s="6" t="s">
        <v>531</v>
      </c>
      <c r="D1125" s="6" t="s">
        <v>1919</v>
      </c>
      <c r="E1125" s="6" t="s">
        <v>1920</v>
      </c>
      <c r="F1125" s="6" t="s">
        <v>534</v>
      </c>
      <c r="G1125" s="6" t="s">
        <v>528</v>
      </c>
      <c r="H1125" s="6" t="s">
        <v>526</v>
      </c>
      <c r="I1125" s="6">
        <v>0</v>
      </c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46">
        <v>45987.477094907401</v>
      </c>
      <c r="X1125" s="6" t="s">
        <v>4400</v>
      </c>
      <c r="Y1125" s="6" t="s">
        <v>518</v>
      </c>
    </row>
    <row r="1126" spans="1:25">
      <c r="A1126" s="6">
        <v>2026</v>
      </c>
      <c r="B1126" s="6" t="s">
        <v>530</v>
      </c>
      <c r="C1126" s="6" t="s">
        <v>531</v>
      </c>
      <c r="D1126" s="6" t="s">
        <v>1623</v>
      </c>
      <c r="E1126" s="6" t="s">
        <v>1624</v>
      </c>
      <c r="F1126" s="6" t="s">
        <v>534</v>
      </c>
      <c r="G1126" s="6" t="s">
        <v>528</v>
      </c>
      <c r="H1126" s="6" t="s">
        <v>526</v>
      </c>
      <c r="I1126" s="6">
        <v>75728.63</v>
      </c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46">
        <v>45987.477094907401</v>
      </c>
      <c r="X1126" s="6" t="s">
        <v>4400</v>
      </c>
      <c r="Y1126" s="6" t="s">
        <v>518</v>
      </c>
    </row>
    <row r="1127" spans="1:25">
      <c r="A1127" s="6">
        <v>2026</v>
      </c>
      <c r="B1127" s="6" t="s">
        <v>530</v>
      </c>
      <c r="C1127" s="6" t="s">
        <v>531</v>
      </c>
      <c r="D1127" s="6" t="s">
        <v>4341</v>
      </c>
      <c r="E1127" s="6" t="s">
        <v>4342</v>
      </c>
      <c r="F1127" s="6" t="s">
        <v>534</v>
      </c>
      <c r="G1127" s="6" t="s">
        <v>528</v>
      </c>
      <c r="H1127" s="6" t="s">
        <v>526</v>
      </c>
      <c r="I1127" s="6">
        <v>0</v>
      </c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46">
        <v>45987.477094907401</v>
      </c>
      <c r="X1127" s="6" t="s">
        <v>4400</v>
      </c>
      <c r="Y1127" s="6" t="s">
        <v>518</v>
      </c>
    </row>
    <row r="1128" spans="1:25">
      <c r="A1128" s="6">
        <v>2026</v>
      </c>
      <c r="B1128" s="6" t="s">
        <v>530</v>
      </c>
      <c r="C1128" s="6" t="s">
        <v>531</v>
      </c>
      <c r="D1128" s="6" t="s">
        <v>3303</v>
      </c>
      <c r="E1128" s="6" t="s">
        <v>3304</v>
      </c>
      <c r="F1128" s="6" t="s">
        <v>534</v>
      </c>
      <c r="G1128" s="6" t="s">
        <v>528</v>
      </c>
      <c r="H1128" s="6" t="s">
        <v>526</v>
      </c>
      <c r="I1128" s="6">
        <v>0</v>
      </c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46">
        <v>45987.477094907401</v>
      </c>
      <c r="X1128" s="6" t="s">
        <v>4400</v>
      </c>
      <c r="Y1128" s="6" t="s">
        <v>518</v>
      </c>
    </row>
    <row r="1129" spans="1:25">
      <c r="A1129" s="6">
        <v>2026</v>
      </c>
      <c r="B1129" s="6" t="s">
        <v>530</v>
      </c>
      <c r="C1129" s="6" t="s">
        <v>531</v>
      </c>
      <c r="D1129" s="6" t="s">
        <v>1941</v>
      </c>
      <c r="E1129" s="6" t="s">
        <v>1942</v>
      </c>
      <c r="F1129" s="6" t="s">
        <v>534</v>
      </c>
      <c r="G1129" s="6" t="s">
        <v>528</v>
      </c>
      <c r="H1129" s="6" t="s">
        <v>526</v>
      </c>
      <c r="I1129" s="6">
        <v>0</v>
      </c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46">
        <v>45987.477094907401</v>
      </c>
      <c r="X1129" s="6" t="s">
        <v>4400</v>
      </c>
      <c r="Y1129" s="6" t="s">
        <v>518</v>
      </c>
    </row>
    <row r="1130" spans="1:25">
      <c r="A1130" s="6">
        <v>2026</v>
      </c>
      <c r="B1130" s="6" t="s">
        <v>530</v>
      </c>
      <c r="C1130" s="6" t="s">
        <v>531</v>
      </c>
      <c r="D1130" s="6" t="s">
        <v>2911</v>
      </c>
      <c r="E1130" s="6" t="s">
        <v>2912</v>
      </c>
      <c r="F1130" s="6" t="s">
        <v>534</v>
      </c>
      <c r="G1130" s="6" t="s">
        <v>528</v>
      </c>
      <c r="H1130" s="6" t="s">
        <v>526</v>
      </c>
      <c r="I1130" s="6">
        <v>0</v>
      </c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46">
        <v>45987.477094907401</v>
      </c>
      <c r="X1130" s="6" t="s">
        <v>4400</v>
      </c>
      <c r="Y1130" s="6" t="s">
        <v>518</v>
      </c>
    </row>
    <row r="1131" spans="1:25">
      <c r="A1131" s="6">
        <v>2026</v>
      </c>
      <c r="B1131" s="6" t="s">
        <v>530</v>
      </c>
      <c r="C1131" s="6" t="s">
        <v>531</v>
      </c>
      <c r="D1131" s="6" t="s">
        <v>905</v>
      </c>
      <c r="E1131" s="6" t="s">
        <v>906</v>
      </c>
      <c r="F1131" s="6" t="s">
        <v>534</v>
      </c>
      <c r="G1131" s="6" t="s">
        <v>528</v>
      </c>
      <c r="H1131" s="6" t="s">
        <v>526</v>
      </c>
      <c r="I1131" s="6">
        <v>0</v>
      </c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46">
        <v>45987.477094907401</v>
      </c>
      <c r="X1131" s="6" t="s">
        <v>4400</v>
      </c>
      <c r="Y1131" s="6" t="s">
        <v>518</v>
      </c>
    </row>
    <row r="1132" spans="1:25">
      <c r="A1132" s="6">
        <v>2026</v>
      </c>
      <c r="B1132" s="6" t="s">
        <v>530</v>
      </c>
      <c r="C1132" s="6" t="s">
        <v>531</v>
      </c>
      <c r="D1132" s="6" t="s">
        <v>3923</v>
      </c>
      <c r="E1132" s="6" t="s">
        <v>3924</v>
      </c>
      <c r="F1132" s="6" t="s">
        <v>534</v>
      </c>
      <c r="G1132" s="6" t="s">
        <v>528</v>
      </c>
      <c r="H1132" s="6" t="s">
        <v>526</v>
      </c>
      <c r="I1132" s="6">
        <v>88539.1</v>
      </c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46">
        <v>45987.477094907401</v>
      </c>
      <c r="X1132" s="6" t="s">
        <v>4400</v>
      </c>
      <c r="Y1132" s="6" t="s">
        <v>518</v>
      </c>
    </row>
    <row r="1133" spans="1:25">
      <c r="A1133" s="6">
        <v>2026</v>
      </c>
      <c r="B1133" s="6" t="s">
        <v>530</v>
      </c>
      <c r="C1133" s="6" t="s">
        <v>531</v>
      </c>
      <c r="D1133" s="6" t="s">
        <v>2309</v>
      </c>
      <c r="E1133" s="6" t="s">
        <v>2310</v>
      </c>
      <c r="F1133" s="6" t="s">
        <v>534</v>
      </c>
      <c r="G1133" s="6" t="s">
        <v>528</v>
      </c>
      <c r="H1133" s="6" t="s">
        <v>526</v>
      </c>
      <c r="I1133" s="6">
        <v>0</v>
      </c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46">
        <v>45987.477094907401</v>
      </c>
      <c r="X1133" s="6" t="s">
        <v>4400</v>
      </c>
      <c r="Y1133" s="6" t="s">
        <v>518</v>
      </c>
    </row>
    <row r="1134" spans="1:25">
      <c r="A1134" s="6">
        <v>2026</v>
      </c>
      <c r="B1134" s="6" t="s">
        <v>530</v>
      </c>
      <c r="C1134" s="6" t="s">
        <v>531</v>
      </c>
      <c r="D1134" s="6" t="s">
        <v>551</v>
      </c>
      <c r="E1134" s="6" t="s">
        <v>552</v>
      </c>
      <c r="F1134" s="6" t="s">
        <v>534</v>
      </c>
      <c r="G1134" s="6" t="s">
        <v>528</v>
      </c>
      <c r="H1134" s="6" t="s">
        <v>526</v>
      </c>
      <c r="I1134" s="6">
        <v>0</v>
      </c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46">
        <v>45987.477094907401</v>
      </c>
      <c r="X1134" s="6" t="s">
        <v>4400</v>
      </c>
      <c r="Y1134" s="6" t="s">
        <v>518</v>
      </c>
    </row>
    <row r="1135" spans="1:25">
      <c r="A1135" s="6">
        <v>2026</v>
      </c>
      <c r="B1135" s="6" t="s">
        <v>530</v>
      </c>
      <c r="C1135" s="6" t="s">
        <v>531</v>
      </c>
      <c r="D1135" s="6" t="s">
        <v>779</v>
      </c>
      <c r="E1135" s="6" t="s">
        <v>780</v>
      </c>
      <c r="F1135" s="6" t="s">
        <v>534</v>
      </c>
      <c r="G1135" s="6" t="s">
        <v>528</v>
      </c>
      <c r="H1135" s="6" t="s">
        <v>526</v>
      </c>
      <c r="I1135" s="6">
        <v>9400</v>
      </c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46">
        <v>45987.477094907401</v>
      </c>
      <c r="X1135" s="6" t="s">
        <v>4400</v>
      </c>
      <c r="Y1135" s="6" t="s">
        <v>518</v>
      </c>
    </row>
    <row r="1136" spans="1:25">
      <c r="A1136" s="6">
        <v>2026</v>
      </c>
      <c r="B1136" s="6" t="s">
        <v>530</v>
      </c>
      <c r="C1136" s="6" t="s">
        <v>531</v>
      </c>
      <c r="D1136" s="6" t="s">
        <v>2881</v>
      </c>
      <c r="E1136" s="6" t="s">
        <v>2882</v>
      </c>
      <c r="F1136" s="6" t="s">
        <v>534</v>
      </c>
      <c r="G1136" s="6" t="s">
        <v>528</v>
      </c>
      <c r="H1136" s="6" t="s">
        <v>526</v>
      </c>
      <c r="I1136" s="6">
        <v>153567.39000000001</v>
      </c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46">
        <v>45987.477094907401</v>
      </c>
      <c r="X1136" s="6" t="s">
        <v>4400</v>
      </c>
      <c r="Y1136" s="6" t="s">
        <v>518</v>
      </c>
    </row>
    <row r="1137" spans="1:25">
      <c r="A1137" s="6">
        <v>2026</v>
      </c>
      <c r="B1137" s="6" t="s">
        <v>530</v>
      </c>
      <c r="C1137" s="6" t="s">
        <v>531</v>
      </c>
      <c r="D1137" s="6" t="s">
        <v>1613</v>
      </c>
      <c r="E1137" s="6" t="s">
        <v>1614</v>
      </c>
      <c r="F1137" s="6" t="s">
        <v>534</v>
      </c>
      <c r="G1137" s="6" t="s">
        <v>528</v>
      </c>
      <c r="H1137" s="6" t="s">
        <v>526</v>
      </c>
      <c r="I1137" s="6">
        <v>0</v>
      </c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46">
        <v>45987.477094907401</v>
      </c>
      <c r="X1137" s="6" t="s">
        <v>4400</v>
      </c>
      <c r="Y1137" s="6" t="s">
        <v>518</v>
      </c>
    </row>
    <row r="1138" spans="1:25">
      <c r="A1138" s="6">
        <v>2026</v>
      </c>
      <c r="B1138" s="6" t="s">
        <v>530</v>
      </c>
      <c r="C1138" s="6" t="s">
        <v>531</v>
      </c>
      <c r="D1138" s="6" t="s">
        <v>4071</v>
      </c>
      <c r="E1138" s="6" t="s">
        <v>4072</v>
      </c>
      <c r="F1138" s="6" t="s">
        <v>534</v>
      </c>
      <c r="G1138" s="6" t="s">
        <v>528</v>
      </c>
      <c r="H1138" s="6" t="s">
        <v>526</v>
      </c>
      <c r="I1138" s="6">
        <v>76000</v>
      </c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46">
        <v>45987.477094907401</v>
      </c>
      <c r="X1138" s="6" t="s">
        <v>4400</v>
      </c>
      <c r="Y1138" s="6" t="s">
        <v>518</v>
      </c>
    </row>
    <row r="1139" spans="1:25">
      <c r="A1139" s="6">
        <v>2026</v>
      </c>
      <c r="B1139" s="6" t="s">
        <v>530</v>
      </c>
      <c r="C1139" s="6" t="s">
        <v>531</v>
      </c>
      <c r="D1139" s="6" t="s">
        <v>2833</v>
      </c>
      <c r="E1139" s="6" t="s">
        <v>2834</v>
      </c>
      <c r="F1139" s="6" t="s">
        <v>534</v>
      </c>
      <c r="G1139" s="6" t="s">
        <v>528</v>
      </c>
      <c r="H1139" s="6" t="s">
        <v>526</v>
      </c>
      <c r="I1139" s="6">
        <v>0</v>
      </c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46">
        <v>45987.477094907401</v>
      </c>
      <c r="X1139" s="6" t="s">
        <v>4400</v>
      </c>
      <c r="Y1139" s="6" t="s">
        <v>518</v>
      </c>
    </row>
    <row r="1140" spans="1:25">
      <c r="A1140" s="6">
        <v>2026</v>
      </c>
      <c r="B1140" s="6" t="s">
        <v>530</v>
      </c>
      <c r="C1140" s="6" t="s">
        <v>531</v>
      </c>
      <c r="D1140" s="6" t="s">
        <v>3307</v>
      </c>
      <c r="E1140" s="6" t="s">
        <v>3308</v>
      </c>
      <c r="F1140" s="6" t="s">
        <v>534</v>
      </c>
      <c r="G1140" s="6" t="s">
        <v>528</v>
      </c>
      <c r="H1140" s="6" t="s">
        <v>526</v>
      </c>
      <c r="I1140" s="6">
        <v>0</v>
      </c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46">
        <v>45987.477094907401</v>
      </c>
      <c r="X1140" s="6" t="s">
        <v>4400</v>
      </c>
      <c r="Y1140" s="6" t="s">
        <v>518</v>
      </c>
    </row>
    <row r="1141" spans="1:25">
      <c r="A1141" s="6">
        <v>2026</v>
      </c>
      <c r="B1141" s="6" t="s">
        <v>530</v>
      </c>
      <c r="C1141" s="6" t="s">
        <v>531</v>
      </c>
      <c r="D1141" s="6" t="s">
        <v>4391</v>
      </c>
      <c r="E1141" s="6" t="s">
        <v>4392</v>
      </c>
      <c r="F1141" s="6" t="s">
        <v>534</v>
      </c>
      <c r="G1141" s="6" t="s">
        <v>528</v>
      </c>
      <c r="H1141" s="6" t="s">
        <v>526</v>
      </c>
      <c r="I1141" s="6">
        <v>0</v>
      </c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46">
        <v>45987.477094907401</v>
      </c>
      <c r="X1141" s="6" t="s">
        <v>4400</v>
      </c>
      <c r="Y1141" s="6" t="s">
        <v>518</v>
      </c>
    </row>
    <row r="1142" spans="1:25">
      <c r="A1142" s="6">
        <v>2026</v>
      </c>
      <c r="B1142" s="6" t="s">
        <v>530</v>
      </c>
      <c r="C1142" s="6" t="s">
        <v>531</v>
      </c>
      <c r="D1142" s="6" t="s">
        <v>3117</v>
      </c>
      <c r="E1142" s="6" t="s">
        <v>3118</v>
      </c>
      <c r="F1142" s="6" t="s">
        <v>534</v>
      </c>
      <c r="G1142" s="6" t="s">
        <v>528</v>
      </c>
      <c r="H1142" s="6" t="s">
        <v>526</v>
      </c>
      <c r="I1142" s="6">
        <v>0</v>
      </c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46">
        <v>45987.477094907401</v>
      </c>
      <c r="X1142" s="6" t="s">
        <v>4400</v>
      </c>
      <c r="Y1142" s="6" t="s">
        <v>518</v>
      </c>
    </row>
    <row r="1143" spans="1:25">
      <c r="A1143" s="6">
        <v>2026</v>
      </c>
      <c r="B1143" s="6" t="s">
        <v>530</v>
      </c>
      <c r="C1143" s="6" t="s">
        <v>531</v>
      </c>
      <c r="D1143" s="6" t="s">
        <v>3609</v>
      </c>
      <c r="E1143" s="6" t="s">
        <v>3610</v>
      </c>
      <c r="F1143" s="6" t="s">
        <v>534</v>
      </c>
      <c r="G1143" s="6" t="s">
        <v>528</v>
      </c>
      <c r="H1143" s="6" t="s">
        <v>526</v>
      </c>
      <c r="I1143" s="6">
        <v>0</v>
      </c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46">
        <v>45987.477094907401</v>
      </c>
      <c r="X1143" s="6" t="s">
        <v>4400</v>
      </c>
      <c r="Y1143" s="6" t="s">
        <v>518</v>
      </c>
    </row>
    <row r="1144" spans="1:25">
      <c r="A1144" s="6">
        <v>2026</v>
      </c>
      <c r="B1144" s="6" t="s">
        <v>530</v>
      </c>
      <c r="C1144" s="6" t="s">
        <v>531</v>
      </c>
      <c r="D1144" s="6" t="s">
        <v>3311</v>
      </c>
      <c r="E1144" s="6" t="s">
        <v>3312</v>
      </c>
      <c r="F1144" s="6" t="s">
        <v>534</v>
      </c>
      <c r="G1144" s="6" t="s">
        <v>528</v>
      </c>
      <c r="H1144" s="6" t="s">
        <v>526</v>
      </c>
      <c r="I1144" s="6">
        <v>0</v>
      </c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46">
        <v>45987.477094907401</v>
      </c>
      <c r="X1144" s="6" t="s">
        <v>4400</v>
      </c>
      <c r="Y1144" s="6" t="s">
        <v>518</v>
      </c>
    </row>
    <row r="1145" spans="1:25">
      <c r="A1145" s="6">
        <v>2026</v>
      </c>
      <c r="B1145" s="6" t="s">
        <v>530</v>
      </c>
      <c r="C1145" s="6" t="s">
        <v>531</v>
      </c>
      <c r="D1145" s="6" t="s">
        <v>4287</v>
      </c>
      <c r="E1145" s="6" t="s">
        <v>4288</v>
      </c>
      <c r="F1145" s="6" t="s">
        <v>534</v>
      </c>
      <c r="G1145" s="6" t="s">
        <v>528</v>
      </c>
      <c r="H1145" s="6" t="s">
        <v>526</v>
      </c>
      <c r="I1145" s="6">
        <v>2302000</v>
      </c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46">
        <v>45987.477094907401</v>
      </c>
      <c r="X1145" s="6" t="s">
        <v>4400</v>
      </c>
      <c r="Y1145" s="6" t="s">
        <v>518</v>
      </c>
    </row>
    <row r="1146" spans="1:25">
      <c r="A1146" s="6">
        <v>2026</v>
      </c>
      <c r="B1146" s="6" t="s">
        <v>530</v>
      </c>
      <c r="C1146" s="6" t="s">
        <v>531</v>
      </c>
      <c r="D1146" s="6" t="s">
        <v>4295</v>
      </c>
      <c r="E1146" s="6" t="s">
        <v>4296</v>
      </c>
      <c r="F1146" s="6" t="s">
        <v>534</v>
      </c>
      <c r="G1146" s="6" t="s">
        <v>528</v>
      </c>
      <c r="H1146" s="6" t="s">
        <v>526</v>
      </c>
      <c r="I1146" s="6">
        <v>0</v>
      </c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46">
        <v>45987.477094907401</v>
      </c>
      <c r="X1146" s="6" t="s">
        <v>4400</v>
      </c>
      <c r="Y1146" s="6" t="s">
        <v>518</v>
      </c>
    </row>
    <row r="1147" spans="1:25">
      <c r="A1147" s="6">
        <v>2026</v>
      </c>
      <c r="B1147" s="6" t="s">
        <v>530</v>
      </c>
      <c r="C1147" s="6" t="s">
        <v>531</v>
      </c>
      <c r="D1147" s="6" t="s">
        <v>1461</v>
      </c>
      <c r="E1147" s="6" t="s">
        <v>1462</v>
      </c>
      <c r="F1147" s="6" t="s">
        <v>534</v>
      </c>
      <c r="G1147" s="6" t="s">
        <v>528</v>
      </c>
      <c r="H1147" s="6" t="s">
        <v>526</v>
      </c>
      <c r="I1147" s="6">
        <v>0</v>
      </c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46">
        <v>45987.477094907401</v>
      </c>
      <c r="X1147" s="6" t="s">
        <v>4400</v>
      </c>
      <c r="Y1147" s="6" t="s">
        <v>518</v>
      </c>
    </row>
    <row r="1148" spans="1:25">
      <c r="A1148" s="6">
        <v>2026</v>
      </c>
      <c r="B1148" s="6" t="s">
        <v>530</v>
      </c>
      <c r="C1148" s="6" t="s">
        <v>531</v>
      </c>
      <c r="D1148" s="6" t="s">
        <v>1467</v>
      </c>
      <c r="E1148" s="6" t="s">
        <v>1468</v>
      </c>
      <c r="F1148" s="6" t="s">
        <v>534</v>
      </c>
      <c r="G1148" s="6" t="s">
        <v>528</v>
      </c>
      <c r="H1148" s="6" t="s">
        <v>526</v>
      </c>
      <c r="I1148" s="6">
        <v>0</v>
      </c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46">
        <v>45987.477094907401</v>
      </c>
      <c r="X1148" s="6" t="s">
        <v>4400</v>
      </c>
      <c r="Y1148" s="6" t="s">
        <v>518</v>
      </c>
    </row>
    <row r="1149" spans="1:25">
      <c r="A1149" s="6">
        <v>2026</v>
      </c>
      <c r="B1149" s="6" t="s">
        <v>530</v>
      </c>
      <c r="C1149" s="6" t="s">
        <v>531</v>
      </c>
      <c r="D1149" s="6" t="s">
        <v>1883</v>
      </c>
      <c r="E1149" s="6" t="s">
        <v>1884</v>
      </c>
      <c r="F1149" s="6" t="s">
        <v>534</v>
      </c>
      <c r="G1149" s="6" t="s">
        <v>528</v>
      </c>
      <c r="H1149" s="6" t="s">
        <v>526</v>
      </c>
      <c r="I1149" s="6">
        <v>0</v>
      </c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46">
        <v>45987.477094907401</v>
      </c>
      <c r="X1149" s="6" t="s">
        <v>4400</v>
      </c>
      <c r="Y1149" s="6" t="s">
        <v>518</v>
      </c>
    </row>
    <row r="1150" spans="1:25">
      <c r="A1150" s="6">
        <v>2026</v>
      </c>
      <c r="B1150" s="6" t="s">
        <v>530</v>
      </c>
      <c r="C1150" s="6" t="s">
        <v>531</v>
      </c>
      <c r="D1150" s="6" t="s">
        <v>1947</v>
      </c>
      <c r="E1150" s="6" t="s">
        <v>1948</v>
      </c>
      <c r="F1150" s="6" t="s">
        <v>534</v>
      </c>
      <c r="G1150" s="6" t="s">
        <v>528</v>
      </c>
      <c r="H1150" s="6" t="s">
        <v>526</v>
      </c>
      <c r="I1150" s="6">
        <v>0</v>
      </c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46">
        <v>45987.477094907401</v>
      </c>
      <c r="X1150" s="6" t="s">
        <v>4400</v>
      </c>
      <c r="Y1150" s="6" t="s">
        <v>518</v>
      </c>
    </row>
    <row r="1151" spans="1:25">
      <c r="A1151" s="6">
        <v>2026</v>
      </c>
      <c r="B1151" s="6" t="s">
        <v>530</v>
      </c>
      <c r="C1151" s="6" t="s">
        <v>531</v>
      </c>
      <c r="D1151" s="6" t="s">
        <v>861</v>
      </c>
      <c r="E1151" s="6" t="s">
        <v>862</v>
      </c>
      <c r="F1151" s="6" t="s">
        <v>534</v>
      </c>
      <c r="G1151" s="6" t="s">
        <v>528</v>
      </c>
      <c r="H1151" s="6" t="s">
        <v>526</v>
      </c>
      <c r="I1151" s="6">
        <v>0</v>
      </c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46">
        <v>45987.477094907401</v>
      </c>
      <c r="X1151" s="6" t="s">
        <v>4400</v>
      </c>
      <c r="Y1151" s="6" t="s">
        <v>518</v>
      </c>
    </row>
    <row r="1152" spans="1:25">
      <c r="A1152" s="6">
        <v>2026</v>
      </c>
      <c r="B1152" s="6" t="s">
        <v>530</v>
      </c>
      <c r="C1152" s="6" t="s">
        <v>531</v>
      </c>
      <c r="D1152" s="6" t="s">
        <v>1563</v>
      </c>
      <c r="E1152" s="6" t="s">
        <v>1564</v>
      </c>
      <c r="F1152" s="6" t="s">
        <v>534</v>
      </c>
      <c r="G1152" s="6" t="s">
        <v>528</v>
      </c>
      <c r="H1152" s="6" t="s">
        <v>526</v>
      </c>
      <c r="I1152" s="6">
        <v>50000</v>
      </c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46">
        <v>45987.477094907401</v>
      </c>
      <c r="X1152" s="6" t="s">
        <v>4400</v>
      </c>
      <c r="Y1152" s="6" t="s">
        <v>518</v>
      </c>
    </row>
    <row r="1153" spans="1:25">
      <c r="A1153" s="6">
        <v>2026</v>
      </c>
      <c r="B1153" s="6" t="s">
        <v>530</v>
      </c>
      <c r="C1153" s="6" t="s">
        <v>531</v>
      </c>
      <c r="D1153" s="6" t="s">
        <v>2709</v>
      </c>
      <c r="E1153" s="6" t="s">
        <v>2710</v>
      </c>
      <c r="F1153" s="6" t="s">
        <v>534</v>
      </c>
      <c r="G1153" s="6" t="s">
        <v>528</v>
      </c>
      <c r="H1153" s="6" t="s">
        <v>526</v>
      </c>
      <c r="I1153" s="6">
        <v>0</v>
      </c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46">
        <v>45987.477094907401</v>
      </c>
      <c r="X1153" s="6" t="s">
        <v>4400</v>
      </c>
      <c r="Y1153" s="6" t="s">
        <v>518</v>
      </c>
    </row>
    <row r="1154" spans="1:25">
      <c r="A1154" s="6">
        <v>2026</v>
      </c>
      <c r="B1154" s="6" t="s">
        <v>530</v>
      </c>
      <c r="C1154" s="6" t="s">
        <v>531</v>
      </c>
      <c r="D1154" s="6" t="s">
        <v>3723</v>
      </c>
      <c r="E1154" s="6" t="s">
        <v>3724</v>
      </c>
      <c r="F1154" s="6" t="s">
        <v>534</v>
      </c>
      <c r="G1154" s="6" t="s">
        <v>528</v>
      </c>
      <c r="H1154" s="6" t="s">
        <v>526</v>
      </c>
      <c r="I1154" s="6">
        <v>0</v>
      </c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46">
        <v>45987.477094907401</v>
      </c>
      <c r="X1154" s="6" t="s">
        <v>4400</v>
      </c>
      <c r="Y1154" s="6" t="s">
        <v>518</v>
      </c>
    </row>
    <row r="1155" spans="1:25">
      <c r="A1155" s="6">
        <v>2026</v>
      </c>
      <c r="B1155" s="6" t="s">
        <v>530</v>
      </c>
      <c r="C1155" s="6" t="s">
        <v>531</v>
      </c>
      <c r="D1155" s="6" t="s">
        <v>1913</v>
      </c>
      <c r="E1155" s="6" t="s">
        <v>1914</v>
      </c>
      <c r="F1155" s="6" t="s">
        <v>534</v>
      </c>
      <c r="G1155" s="6" t="s">
        <v>528</v>
      </c>
      <c r="H1155" s="6" t="s">
        <v>526</v>
      </c>
      <c r="I1155" s="6">
        <v>0</v>
      </c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46">
        <v>45987.477094907401</v>
      </c>
      <c r="X1155" s="6" t="s">
        <v>4400</v>
      </c>
      <c r="Y1155" s="6" t="s">
        <v>518</v>
      </c>
    </row>
    <row r="1156" spans="1:25">
      <c r="A1156" s="6">
        <v>2026</v>
      </c>
      <c r="B1156" s="6" t="s">
        <v>530</v>
      </c>
      <c r="C1156" s="6" t="s">
        <v>531</v>
      </c>
      <c r="D1156" s="6" t="s">
        <v>3717</v>
      </c>
      <c r="E1156" s="6" t="s">
        <v>3718</v>
      </c>
      <c r="F1156" s="6" t="s">
        <v>534</v>
      </c>
      <c r="G1156" s="6" t="s">
        <v>528</v>
      </c>
      <c r="H1156" s="6" t="s">
        <v>526</v>
      </c>
      <c r="I1156" s="6">
        <v>27951</v>
      </c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46">
        <v>45987.477094907401</v>
      </c>
      <c r="X1156" s="6" t="s">
        <v>4400</v>
      </c>
      <c r="Y1156" s="6" t="s">
        <v>518</v>
      </c>
    </row>
    <row r="1157" spans="1:25">
      <c r="A1157" s="6">
        <v>2026</v>
      </c>
      <c r="B1157" s="6" t="s">
        <v>530</v>
      </c>
      <c r="C1157" s="6" t="s">
        <v>531</v>
      </c>
      <c r="D1157" s="6" t="s">
        <v>2819</v>
      </c>
      <c r="E1157" s="6" t="s">
        <v>2820</v>
      </c>
      <c r="F1157" s="6" t="s">
        <v>534</v>
      </c>
      <c r="G1157" s="6" t="s">
        <v>528</v>
      </c>
      <c r="H1157" s="6" t="s">
        <v>526</v>
      </c>
      <c r="I1157" s="6">
        <v>0</v>
      </c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46">
        <v>45987.477094907401</v>
      </c>
      <c r="X1157" s="6" t="s">
        <v>4400</v>
      </c>
      <c r="Y1157" s="6" t="s">
        <v>518</v>
      </c>
    </row>
    <row r="1158" spans="1:25">
      <c r="A1158" s="6">
        <v>2026</v>
      </c>
      <c r="B1158" s="6" t="s">
        <v>530</v>
      </c>
      <c r="C1158" s="6" t="s">
        <v>531</v>
      </c>
      <c r="D1158" s="6" t="s">
        <v>4293</v>
      </c>
      <c r="E1158" s="6" t="s">
        <v>4294</v>
      </c>
      <c r="F1158" s="6" t="s">
        <v>534</v>
      </c>
      <c r="G1158" s="6" t="s">
        <v>528</v>
      </c>
      <c r="H1158" s="6" t="s">
        <v>526</v>
      </c>
      <c r="I1158" s="6">
        <v>0</v>
      </c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46">
        <v>45987.477094907401</v>
      </c>
      <c r="X1158" s="6" t="s">
        <v>4400</v>
      </c>
      <c r="Y1158" s="6" t="s">
        <v>518</v>
      </c>
    </row>
    <row r="1159" spans="1:25">
      <c r="A1159" s="6">
        <v>2026</v>
      </c>
      <c r="B1159" s="6" t="s">
        <v>530</v>
      </c>
      <c r="C1159" s="6" t="s">
        <v>531</v>
      </c>
      <c r="D1159" s="6" t="s">
        <v>3545</v>
      </c>
      <c r="E1159" s="6" t="s">
        <v>3546</v>
      </c>
      <c r="F1159" s="6" t="s">
        <v>534</v>
      </c>
      <c r="G1159" s="6" t="s">
        <v>528</v>
      </c>
      <c r="H1159" s="6" t="s">
        <v>526</v>
      </c>
      <c r="I1159" s="6">
        <v>0</v>
      </c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46">
        <v>45987.477094907401</v>
      </c>
      <c r="X1159" s="6" t="s">
        <v>4400</v>
      </c>
      <c r="Y1159" s="6" t="s">
        <v>518</v>
      </c>
    </row>
    <row r="1160" spans="1:25">
      <c r="A1160" s="6">
        <v>2026</v>
      </c>
      <c r="B1160" s="6" t="s">
        <v>530</v>
      </c>
      <c r="C1160" s="6" t="s">
        <v>531</v>
      </c>
      <c r="D1160" s="6" t="s">
        <v>2689</v>
      </c>
      <c r="E1160" s="6" t="s">
        <v>2690</v>
      </c>
      <c r="F1160" s="6" t="s">
        <v>534</v>
      </c>
      <c r="G1160" s="6" t="s">
        <v>528</v>
      </c>
      <c r="H1160" s="6" t="s">
        <v>526</v>
      </c>
      <c r="I1160" s="6">
        <v>140000</v>
      </c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46">
        <v>45987.477094907401</v>
      </c>
      <c r="X1160" s="6" t="s">
        <v>4400</v>
      </c>
      <c r="Y1160" s="6" t="s">
        <v>518</v>
      </c>
    </row>
    <row r="1161" spans="1:25">
      <c r="A1161" s="6">
        <v>2026</v>
      </c>
      <c r="B1161" s="6" t="s">
        <v>530</v>
      </c>
      <c r="C1161" s="6" t="s">
        <v>531</v>
      </c>
      <c r="D1161" s="6" t="s">
        <v>4381</v>
      </c>
      <c r="E1161" s="6" t="s">
        <v>4382</v>
      </c>
      <c r="F1161" s="6" t="s">
        <v>534</v>
      </c>
      <c r="G1161" s="6" t="s">
        <v>528</v>
      </c>
      <c r="H1161" s="6" t="s">
        <v>526</v>
      </c>
      <c r="I1161" s="6">
        <v>59232.99</v>
      </c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46">
        <v>45987.477094907401</v>
      </c>
      <c r="X1161" s="6" t="s">
        <v>4400</v>
      </c>
      <c r="Y1161" s="6" t="s">
        <v>518</v>
      </c>
    </row>
    <row r="1162" spans="1:25">
      <c r="A1162" s="6">
        <v>2026</v>
      </c>
      <c r="B1162" s="6" t="s">
        <v>530</v>
      </c>
      <c r="C1162" s="6" t="s">
        <v>531</v>
      </c>
      <c r="D1162" s="6" t="s">
        <v>3763</v>
      </c>
      <c r="E1162" s="6" t="s">
        <v>3764</v>
      </c>
      <c r="F1162" s="6" t="s">
        <v>534</v>
      </c>
      <c r="G1162" s="6" t="s">
        <v>528</v>
      </c>
      <c r="H1162" s="6" t="s">
        <v>526</v>
      </c>
      <c r="I1162" s="6">
        <v>39053.699999999997</v>
      </c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46">
        <v>45987.477094907401</v>
      </c>
      <c r="X1162" s="6" t="s">
        <v>4400</v>
      </c>
      <c r="Y1162" s="6" t="s">
        <v>518</v>
      </c>
    </row>
    <row r="1163" spans="1:25">
      <c r="A1163" s="6">
        <v>2026</v>
      </c>
      <c r="B1163" s="6" t="s">
        <v>530</v>
      </c>
      <c r="C1163" s="6" t="s">
        <v>531</v>
      </c>
      <c r="D1163" s="6" t="s">
        <v>4323</v>
      </c>
      <c r="E1163" s="6" t="s">
        <v>4324</v>
      </c>
      <c r="F1163" s="6" t="s">
        <v>534</v>
      </c>
      <c r="G1163" s="6" t="s">
        <v>528</v>
      </c>
      <c r="H1163" s="6" t="s">
        <v>526</v>
      </c>
      <c r="I1163" s="6">
        <v>0</v>
      </c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46">
        <v>45987.477094907401</v>
      </c>
      <c r="X1163" s="6" t="s">
        <v>4400</v>
      </c>
      <c r="Y1163" s="6" t="s">
        <v>518</v>
      </c>
    </row>
    <row r="1164" spans="1:25">
      <c r="A1164" s="6">
        <v>2026</v>
      </c>
      <c r="B1164" s="6" t="s">
        <v>530</v>
      </c>
      <c r="C1164" s="6" t="s">
        <v>531</v>
      </c>
      <c r="D1164" s="6" t="s">
        <v>3393</v>
      </c>
      <c r="E1164" s="6" t="s">
        <v>3394</v>
      </c>
      <c r="F1164" s="6" t="s">
        <v>534</v>
      </c>
      <c r="G1164" s="6" t="s">
        <v>528</v>
      </c>
      <c r="H1164" s="6" t="s">
        <v>526</v>
      </c>
      <c r="I1164" s="6">
        <v>0</v>
      </c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46">
        <v>45987.477094907401</v>
      </c>
      <c r="X1164" s="6" t="s">
        <v>4400</v>
      </c>
      <c r="Y1164" s="6" t="s">
        <v>518</v>
      </c>
    </row>
    <row r="1165" spans="1:25">
      <c r="A1165" s="6">
        <v>2026</v>
      </c>
      <c r="B1165" s="6" t="s">
        <v>530</v>
      </c>
      <c r="C1165" s="6" t="s">
        <v>531</v>
      </c>
      <c r="D1165" s="6" t="s">
        <v>613</v>
      </c>
      <c r="E1165" s="6" t="s">
        <v>614</v>
      </c>
      <c r="F1165" s="6" t="s">
        <v>534</v>
      </c>
      <c r="G1165" s="6" t="s">
        <v>528</v>
      </c>
      <c r="H1165" s="6" t="s">
        <v>526</v>
      </c>
      <c r="I1165" s="6">
        <v>0</v>
      </c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46">
        <v>45987.477094907401</v>
      </c>
      <c r="X1165" s="6" t="s">
        <v>4400</v>
      </c>
      <c r="Y1165" s="6" t="s">
        <v>518</v>
      </c>
    </row>
    <row r="1166" spans="1:25">
      <c r="A1166" s="6">
        <v>2026</v>
      </c>
      <c r="B1166" s="6" t="s">
        <v>530</v>
      </c>
      <c r="C1166" s="6" t="s">
        <v>531</v>
      </c>
      <c r="D1166" s="6" t="s">
        <v>4129</v>
      </c>
      <c r="E1166" s="6" t="s">
        <v>4130</v>
      </c>
      <c r="F1166" s="6" t="s">
        <v>534</v>
      </c>
      <c r="G1166" s="6" t="s">
        <v>528</v>
      </c>
      <c r="H1166" s="6" t="s">
        <v>526</v>
      </c>
      <c r="I1166" s="6">
        <v>0</v>
      </c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46">
        <v>45987.477094907401</v>
      </c>
      <c r="X1166" s="6" t="s">
        <v>4400</v>
      </c>
      <c r="Y1166" s="6" t="s">
        <v>518</v>
      </c>
    </row>
    <row r="1167" spans="1:25">
      <c r="A1167" s="6">
        <v>2026</v>
      </c>
      <c r="B1167" s="6" t="s">
        <v>530</v>
      </c>
      <c r="C1167" s="6" t="s">
        <v>531</v>
      </c>
      <c r="D1167" s="6" t="s">
        <v>4079</v>
      </c>
      <c r="E1167" s="6" t="s">
        <v>4080</v>
      </c>
      <c r="F1167" s="6" t="s">
        <v>534</v>
      </c>
      <c r="G1167" s="6" t="s">
        <v>528</v>
      </c>
      <c r="H1167" s="6" t="s">
        <v>526</v>
      </c>
      <c r="I1167" s="6">
        <v>0</v>
      </c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46">
        <v>45987.477094907401</v>
      </c>
      <c r="X1167" s="6" t="s">
        <v>4400</v>
      </c>
      <c r="Y1167" s="6" t="s">
        <v>518</v>
      </c>
    </row>
    <row r="1168" spans="1:25">
      <c r="A1168" s="6">
        <v>2026</v>
      </c>
      <c r="B1168" s="6" t="s">
        <v>530</v>
      </c>
      <c r="C1168" s="6" t="s">
        <v>531</v>
      </c>
      <c r="D1168" s="6" t="s">
        <v>2649</v>
      </c>
      <c r="E1168" s="6" t="s">
        <v>2650</v>
      </c>
      <c r="F1168" s="6" t="s">
        <v>534</v>
      </c>
      <c r="G1168" s="6" t="s">
        <v>528</v>
      </c>
      <c r="H1168" s="6" t="s">
        <v>526</v>
      </c>
      <c r="I1168" s="6">
        <v>0</v>
      </c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46">
        <v>45987.477094907401</v>
      </c>
      <c r="X1168" s="6" t="s">
        <v>4400</v>
      </c>
      <c r="Y1168" s="6" t="s">
        <v>518</v>
      </c>
    </row>
    <row r="1169" spans="1:25">
      <c r="A1169" s="6">
        <v>2026</v>
      </c>
      <c r="B1169" s="6" t="s">
        <v>530</v>
      </c>
      <c r="C1169" s="6" t="s">
        <v>531</v>
      </c>
      <c r="D1169" s="6" t="s">
        <v>913</v>
      </c>
      <c r="E1169" s="6" t="s">
        <v>914</v>
      </c>
      <c r="F1169" s="6" t="s">
        <v>534</v>
      </c>
      <c r="G1169" s="6" t="s">
        <v>528</v>
      </c>
      <c r="H1169" s="6" t="s">
        <v>526</v>
      </c>
      <c r="I1169" s="6">
        <v>0</v>
      </c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46">
        <v>45987.477094907401</v>
      </c>
      <c r="X1169" s="6" t="s">
        <v>4400</v>
      </c>
      <c r="Y1169" s="6" t="s">
        <v>518</v>
      </c>
    </row>
    <row r="1170" spans="1:25">
      <c r="A1170" s="6">
        <v>2026</v>
      </c>
      <c r="B1170" s="6" t="s">
        <v>530</v>
      </c>
      <c r="C1170" s="6" t="s">
        <v>531</v>
      </c>
      <c r="D1170" s="6" t="s">
        <v>4263</v>
      </c>
      <c r="E1170" s="6" t="s">
        <v>4264</v>
      </c>
      <c r="F1170" s="6" t="s">
        <v>534</v>
      </c>
      <c r="G1170" s="6" t="s">
        <v>528</v>
      </c>
      <c r="H1170" s="6" t="s">
        <v>526</v>
      </c>
      <c r="I1170" s="6">
        <v>1973.49</v>
      </c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46">
        <v>45987.477094907401</v>
      </c>
      <c r="X1170" s="6" t="s">
        <v>4400</v>
      </c>
      <c r="Y1170" s="6" t="s">
        <v>518</v>
      </c>
    </row>
    <row r="1171" spans="1:25">
      <c r="A1171" s="6">
        <v>2026</v>
      </c>
      <c r="B1171" s="6" t="s">
        <v>530</v>
      </c>
      <c r="C1171" s="6" t="s">
        <v>531</v>
      </c>
      <c r="D1171" s="6" t="s">
        <v>3247</v>
      </c>
      <c r="E1171" s="6" t="s">
        <v>3248</v>
      </c>
      <c r="F1171" s="6" t="s">
        <v>534</v>
      </c>
      <c r="G1171" s="6" t="s">
        <v>528</v>
      </c>
      <c r="H1171" s="6" t="s">
        <v>526</v>
      </c>
      <c r="I1171" s="6">
        <v>0</v>
      </c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46">
        <v>45987.477094907401</v>
      </c>
      <c r="X1171" s="6" t="s">
        <v>4400</v>
      </c>
      <c r="Y1171" s="6" t="s">
        <v>518</v>
      </c>
    </row>
    <row r="1172" spans="1:25">
      <c r="A1172" s="6">
        <v>2026</v>
      </c>
      <c r="B1172" s="6" t="s">
        <v>530</v>
      </c>
      <c r="C1172" s="6" t="s">
        <v>531</v>
      </c>
      <c r="D1172" s="6" t="s">
        <v>1647</v>
      </c>
      <c r="E1172" s="6" t="s">
        <v>1648</v>
      </c>
      <c r="F1172" s="6" t="s">
        <v>534</v>
      </c>
      <c r="G1172" s="6" t="s">
        <v>528</v>
      </c>
      <c r="H1172" s="6" t="s">
        <v>526</v>
      </c>
      <c r="I1172" s="6">
        <v>161000</v>
      </c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46">
        <v>45987.477094907401</v>
      </c>
      <c r="X1172" s="6" t="s">
        <v>4400</v>
      </c>
      <c r="Y1172" s="6" t="s">
        <v>518</v>
      </c>
    </row>
    <row r="1173" spans="1:25">
      <c r="A1173" s="6">
        <v>2026</v>
      </c>
      <c r="B1173" s="6" t="s">
        <v>530</v>
      </c>
      <c r="C1173" s="6" t="s">
        <v>531</v>
      </c>
      <c r="D1173" s="6" t="s">
        <v>2235</v>
      </c>
      <c r="E1173" s="6" t="s">
        <v>2236</v>
      </c>
      <c r="F1173" s="6" t="s">
        <v>534</v>
      </c>
      <c r="G1173" s="6" t="s">
        <v>528</v>
      </c>
      <c r="H1173" s="6" t="s">
        <v>526</v>
      </c>
      <c r="I1173" s="6">
        <v>0</v>
      </c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46">
        <v>45987.477094907401</v>
      </c>
      <c r="X1173" s="6" t="s">
        <v>4400</v>
      </c>
      <c r="Y1173" s="6" t="s">
        <v>518</v>
      </c>
    </row>
    <row r="1174" spans="1:25">
      <c r="A1174" s="6">
        <v>2026</v>
      </c>
      <c r="B1174" s="6" t="s">
        <v>530</v>
      </c>
      <c r="C1174" s="6" t="s">
        <v>531</v>
      </c>
      <c r="D1174" s="6" t="s">
        <v>4077</v>
      </c>
      <c r="E1174" s="6" t="s">
        <v>4078</v>
      </c>
      <c r="F1174" s="6" t="s">
        <v>534</v>
      </c>
      <c r="G1174" s="6" t="s">
        <v>528</v>
      </c>
      <c r="H1174" s="6" t="s">
        <v>526</v>
      </c>
      <c r="I1174" s="6">
        <v>0</v>
      </c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46">
        <v>45987.477094907401</v>
      </c>
      <c r="X1174" s="6" t="s">
        <v>4400</v>
      </c>
      <c r="Y1174" s="6" t="s">
        <v>518</v>
      </c>
    </row>
    <row r="1175" spans="1:25">
      <c r="A1175" s="6">
        <v>2026</v>
      </c>
      <c r="B1175" s="6" t="s">
        <v>530</v>
      </c>
      <c r="C1175" s="6" t="s">
        <v>531</v>
      </c>
      <c r="D1175" s="6" t="s">
        <v>2321</v>
      </c>
      <c r="E1175" s="6" t="s">
        <v>2322</v>
      </c>
      <c r="F1175" s="6" t="s">
        <v>534</v>
      </c>
      <c r="G1175" s="6" t="s">
        <v>528</v>
      </c>
      <c r="H1175" s="6" t="s">
        <v>526</v>
      </c>
      <c r="I1175" s="6">
        <v>0</v>
      </c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46">
        <v>45987.477094907401</v>
      </c>
      <c r="X1175" s="6" t="s">
        <v>4400</v>
      </c>
      <c r="Y1175" s="6" t="s">
        <v>518</v>
      </c>
    </row>
    <row r="1176" spans="1:25">
      <c r="A1176" s="6">
        <v>2026</v>
      </c>
      <c r="B1176" s="6" t="s">
        <v>530</v>
      </c>
      <c r="C1176" s="6" t="s">
        <v>531</v>
      </c>
      <c r="D1176" s="6" t="s">
        <v>1621</v>
      </c>
      <c r="E1176" s="6" t="s">
        <v>1622</v>
      </c>
      <c r="F1176" s="6" t="s">
        <v>534</v>
      </c>
      <c r="G1176" s="6" t="s">
        <v>528</v>
      </c>
      <c r="H1176" s="6" t="s">
        <v>526</v>
      </c>
      <c r="I1176" s="6">
        <v>0</v>
      </c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46">
        <v>45987.477094907401</v>
      </c>
      <c r="X1176" s="6" t="s">
        <v>4400</v>
      </c>
      <c r="Y1176" s="6" t="s">
        <v>518</v>
      </c>
    </row>
    <row r="1177" spans="1:25">
      <c r="A1177" s="6">
        <v>2026</v>
      </c>
      <c r="B1177" s="6" t="s">
        <v>530</v>
      </c>
      <c r="C1177" s="6" t="s">
        <v>531</v>
      </c>
      <c r="D1177" s="6" t="s">
        <v>741</v>
      </c>
      <c r="E1177" s="6" t="s">
        <v>742</v>
      </c>
      <c r="F1177" s="6" t="s">
        <v>534</v>
      </c>
      <c r="G1177" s="6" t="s">
        <v>528</v>
      </c>
      <c r="H1177" s="6" t="s">
        <v>526</v>
      </c>
      <c r="I1177" s="6">
        <v>0</v>
      </c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46">
        <v>45987.477094907401</v>
      </c>
      <c r="X1177" s="6" t="s">
        <v>4400</v>
      </c>
      <c r="Y1177" s="6" t="s">
        <v>518</v>
      </c>
    </row>
    <row r="1178" spans="1:25">
      <c r="A1178" s="6">
        <v>2026</v>
      </c>
      <c r="B1178" s="6" t="s">
        <v>530</v>
      </c>
      <c r="C1178" s="6" t="s">
        <v>531</v>
      </c>
      <c r="D1178" s="6" t="s">
        <v>2877</v>
      </c>
      <c r="E1178" s="6" t="s">
        <v>2878</v>
      </c>
      <c r="F1178" s="6" t="s">
        <v>534</v>
      </c>
      <c r="G1178" s="6" t="s">
        <v>528</v>
      </c>
      <c r="H1178" s="6" t="s">
        <v>526</v>
      </c>
      <c r="I1178" s="6">
        <v>523714.72</v>
      </c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46">
        <v>45987.477094907401</v>
      </c>
      <c r="X1178" s="6" t="s">
        <v>4400</v>
      </c>
      <c r="Y1178" s="6" t="s">
        <v>518</v>
      </c>
    </row>
    <row r="1179" spans="1:25">
      <c r="A1179" s="6">
        <v>2026</v>
      </c>
      <c r="B1179" s="6" t="s">
        <v>530</v>
      </c>
      <c r="C1179" s="6" t="s">
        <v>531</v>
      </c>
      <c r="D1179" s="6" t="s">
        <v>3715</v>
      </c>
      <c r="E1179" s="6" t="s">
        <v>3716</v>
      </c>
      <c r="F1179" s="6" t="s">
        <v>534</v>
      </c>
      <c r="G1179" s="6" t="s">
        <v>528</v>
      </c>
      <c r="H1179" s="6" t="s">
        <v>526</v>
      </c>
      <c r="I1179" s="6">
        <v>0</v>
      </c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46">
        <v>45987.477094907401</v>
      </c>
      <c r="X1179" s="6" t="s">
        <v>4400</v>
      </c>
      <c r="Y1179" s="6" t="s">
        <v>518</v>
      </c>
    </row>
    <row r="1180" spans="1:25">
      <c r="A1180" s="6">
        <v>2026</v>
      </c>
      <c r="B1180" s="6" t="s">
        <v>530</v>
      </c>
      <c r="C1180" s="6" t="s">
        <v>531</v>
      </c>
      <c r="D1180" s="6" t="s">
        <v>3317</v>
      </c>
      <c r="E1180" s="6" t="s">
        <v>3318</v>
      </c>
      <c r="F1180" s="6" t="s">
        <v>534</v>
      </c>
      <c r="G1180" s="6" t="s">
        <v>528</v>
      </c>
      <c r="H1180" s="6" t="s">
        <v>526</v>
      </c>
      <c r="I1180" s="6">
        <v>196184</v>
      </c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46">
        <v>45987.477094907401</v>
      </c>
      <c r="X1180" s="6" t="s">
        <v>4400</v>
      </c>
      <c r="Y1180" s="6" t="s">
        <v>518</v>
      </c>
    </row>
    <row r="1181" spans="1:25">
      <c r="A1181" s="6">
        <v>2026</v>
      </c>
      <c r="B1181" s="6" t="s">
        <v>530</v>
      </c>
      <c r="C1181" s="6" t="s">
        <v>531</v>
      </c>
      <c r="D1181" s="6" t="s">
        <v>2351</v>
      </c>
      <c r="E1181" s="6" t="s">
        <v>2352</v>
      </c>
      <c r="F1181" s="6" t="s">
        <v>534</v>
      </c>
      <c r="G1181" s="6" t="s">
        <v>528</v>
      </c>
      <c r="H1181" s="6" t="s">
        <v>526</v>
      </c>
      <c r="I1181" s="6">
        <v>0</v>
      </c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46">
        <v>45987.477094907401</v>
      </c>
      <c r="X1181" s="6" t="s">
        <v>4400</v>
      </c>
      <c r="Y1181" s="6" t="s">
        <v>518</v>
      </c>
    </row>
    <row r="1182" spans="1:25">
      <c r="A1182" s="6">
        <v>2026</v>
      </c>
      <c r="B1182" s="6" t="s">
        <v>530</v>
      </c>
      <c r="C1182" s="6" t="s">
        <v>531</v>
      </c>
      <c r="D1182" s="6" t="s">
        <v>3187</v>
      </c>
      <c r="E1182" s="6" t="s">
        <v>3188</v>
      </c>
      <c r="F1182" s="6" t="s">
        <v>534</v>
      </c>
      <c r="G1182" s="6" t="s">
        <v>528</v>
      </c>
      <c r="H1182" s="6" t="s">
        <v>526</v>
      </c>
      <c r="I1182" s="6">
        <v>56801.1</v>
      </c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46">
        <v>45987.477094907401</v>
      </c>
      <c r="X1182" s="6" t="s">
        <v>4400</v>
      </c>
      <c r="Y1182" s="6" t="s">
        <v>518</v>
      </c>
    </row>
    <row r="1183" spans="1:25">
      <c r="A1183" s="6">
        <v>2026</v>
      </c>
      <c r="B1183" s="6" t="s">
        <v>530</v>
      </c>
      <c r="C1183" s="6" t="s">
        <v>531</v>
      </c>
      <c r="D1183" s="6" t="s">
        <v>3967</v>
      </c>
      <c r="E1183" s="6" t="s">
        <v>3968</v>
      </c>
      <c r="F1183" s="6" t="s">
        <v>534</v>
      </c>
      <c r="G1183" s="6" t="s">
        <v>528</v>
      </c>
      <c r="H1183" s="6" t="s">
        <v>526</v>
      </c>
      <c r="I1183" s="6">
        <v>0</v>
      </c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46">
        <v>45987.477094907401</v>
      </c>
      <c r="X1183" s="6" t="s">
        <v>4400</v>
      </c>
      <c r="Y1183" s="6" t="s">
        <v>518</v>
      </c>
    </row>
    <row r="1184" spans="1:25">
      <c r="A1184" s="6">
        <v>2026</v>
      </c>
      <c r="B1184" s="6" t="s">
        <v>530</v>
      </c>
      <c r="C1184" s="6" t="s">
        <v>531</v>
      </c>
      <c r="D1184" s="6" t="s">
        <v>805</v>
      </c>
      <c r="E1184" s="6" t="s">
        <v>806</v>
      </c>
      <c r="F1184" s="6" t="s">
        <v>534</v>
      </c>
      <c r="G1184" s="6" t="s">
        <v>528</v>
      </c>
      <c r="H1184" s="6" t="s">
        <v>526</v>
      </c>
      <c r="I1184" s="6">
        <v>12635.22</v>
      </c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46">
        <v>45987.477094907401</v>
      </c>
      <c r="X1184" s="6" t="s">
        <v>4400</v>
      </c>
      <c r="Y1184" s="6" t="s">
        <v>518</v>
      </c>
    </row>
    <row r="1185" spans="1:25">
      <c r="A1185" s="6">
        <v>2026</v>
      </c>
      <c r="B1185" s="6" t="s">
        <v>530</v>
      </c>
      <c r="C1185" s="6" t="s">
        <v>531</v>
      </c>
      <c r="D1185" s="6" t="s">
        <v>4119</v>
      </c>
      <c r="E1185" s="6" t="s">
        <v>4120</v>
      </c>
      <c r="F1185" s="6" t="s">
        <v>534</v>
      </c>
      <c r="G1185" s="6" t="s">
        <v>528</v>
      </c>
      <c r="H1185" s="6" t="s">
        <v>526</v>
      </c>
      <c r="I1185" s="6">
        <v>0</v>
      </c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46">
        <v>45987.477094907401</v>
      </c>
      <c r="X1185" s="6" t="s">
        <v>4400</v>
      </c>
      <c r="Y1185" s="6" t="s">
        <v>518</v>
      </c>
    </row>
    <row r="1186" spans="1:25">
      <c r="A1186" s="6">
        <v>2026</v>
      </c>
      <c r="B1186" s="6" t="s">
        <v>530</v>
      </c>
      <c r="C1186" s="6" t="s">
        <v>531</v>
      </c>
      <c r="D1186" s="6" t="s">
        <v>4253</v>
      </c>
      <c r="E1186" s="6" t="s">
        <v>4254</v>
      </c>
      <c r="F1186" s="6" t="s">
        <v>534</v>
      </c>
      <c r="G1186" s="6" t="s">
        <v>528</v>
      </c>
      <c r="H1186" s="6" t="s">
        <v>526</v>
      </c>
      <c r="I1186" s="6">
        <v>0</v>
      </c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46">
        <v>45987.477094907401</v>
      </c>
      <c r="X1186" s="6" t="s">
        <v>4400</v>
      </c>
      <c r="Y1186" s="6" t="s">
        <v>518</v>
      </c>
    </row>
    <row r="1187" spans="1:25">
      <c r="A1187" s="6">
        <v>2026</v>
      </c>
      <c r="B1187" s="6" t="s">
        <v>530</v>
      </c>
      <c r="C1187" s="6" t="s">
        <v>531</v>
      </c>
      <c r="D1187" s="6" t="s">
        <v>2443</v>
      </c>
      <c r="E1187" s="6" t="s">
        <v>2444</v>
      </c>
      <c r="F1187" s="6" t="s">
        <v>534</v>
      </c>
      <c r="G1187" s="6" t="s">
        <v>528</v>
      </c>
      <c r="H1187" s="6" t="s">
        <v>526</v>
      </c>
      <c r="I1187" s="6">
        <v>0</v>
      </c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46">
        <v>45987.477094907401</v>
      </c>
      <c r="X1187" s="6" t="s">
        <v>4400</v>
      </c>
      <c r="Y1187" s="6" t="s">
        <v>518</v>
      </c>
    </row>
    <row r="1188" spans="1:25">
      <c r="A1188" s="6">
        <v>2026</v>
      </c>
      <c r="B1188" s="6" t="s">
        <v>530</v>
      </c>
      <c r="C1188" s="6" t="s">
        <v>531</v>
      </c>
      <c r="D1188" s="6" t="s">
        <v>3005</v>
      </c>
      <c r="E1188" s="6" t="s">
        <v>3006</v>
      </c>
      <c r="F1188" s="6" t="s">
        <v>534</v>
      </c>
      <c r="G1188" s="6" t="s">
        <v>528</v>
      </c>
      <c r="H1188" s="6" t="s">
        <v>526</v>
      </c>
      <c r="I1188" s="6">
        <v>25500000</v>
      </c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46">
        <v>45987.477094907401</v>
      </c>
      <c r="X1188" s="6" t="s">
        <v>4400</v>
      </c>
      <c r="Y1188" s="6" t="s">
        <v>518</v>
      </c>
    </row>
    <row r="1189" spans="1:25">
      <c r="A1189" s="6">
        <v>2026</v>
      </c>
      <c r="B1189" s="6" t="s">
        <v>530</v>
      </c>
      <c r="C1189" s="6" t="s">
        <v>531</v>
      </c>
      <c r="D1189" s="6" t="s">
        <v>4377</v>
      </c>
      <c r="E1189" s="6" t="s">
        <v>4378</v>
      </c>
      <c r="F1189" s="6" t="s">
        <v>534</v>
      </c>
      <c r="G1189" s="6" t="s">
        <v>528</v>
      </c>
      <c r="H1189" s="6" t="s">
        <v>526</v>
      </c>
      <c r="I1189" s="6">
        <v>0</v>
      </c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46">
        <v>45987.477094907401</v>
      </c>
      <c r="X1189" s="6" t="s">
        <v>4400</v>
      </c>
      <c r="Y1189" s="6" t="s">
        <v>518</v>
      </c>
    </row>
    <row r="1190" spans="1:25">
      <c r="A1190" s="6">
        <v>2026</v>
      </c>
      <c r="B1190" s="6" t="s">
        <v>530</v>
      </c>
      <c r="C1190" s="6" t="s">
        <v>531</v>
      </c>
      <c r="D1190" s="6" t="s">
        <v>1681</v>
      </c>
      <c r="E1190" s="6" t="s">
        <v>1682</v>
      </c>
      <c r="F1190" s="6" t="s">
        <v>534</v>
      </c>
      <c r="G1190" s="6" t="s">
        <v>528</v>
      </c>
      <c r="H1190" s="6" t="s">
        <v>526</v>
      </c>
      <c r="I1190" s="6">
        <v>0</v>
      </c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46">
        <v>45987.477094907401</v>
      </c>
      <c r="X1190" s="6" t="s">
        <v>4400</v>
      </c>
      <c r="Y1190" s="6" t="s">
        <v>518</v>
      </c>
    </row>
    <row r="1191" spans="1:25">
      <c r="A1191" s="6">
        <v>2026</v>
      </c>
      <c r="B1191" s="6" t="s">
        <v>530</v>
      </c>
      <c r="C1191" s="6" t="s">
        <v>531</v>
      </c>
      <c r="D1191" s="6" t="s">
        <v>3691</v>
      </c>
      <c r="E1191" s="6" t="s">
        <v>3692</v>
      </c>
      <c r="F1191" s="6" t="s">
        <v>534</v>
      </c>
      <c r="G1191" s="6" t="s">
        <v>528</v>
      </c>
      <c r="H1191" s="6" t="s">
        <v>526</v>
      </c>
      <c r="I1191" s="6">
        <v>0</v>
      </c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46">
        <v>45987.477094907401</v>
      </c>
      <c r="X1191" s="6" t="s">
        <v>4400</v>
      </c>
      <c r="Y1191" s="6" t="s">
        <v>518</v>
      </c>
    </row>
    <row r="1192" spans="1:25">
      <c r="A1192" s="6">
        <v>2026</v>
      </c>
      <c r="B1192" s="6" t="s">
        <v>530</v>
      </c>
      <c r="C1192" s="6" t="s">
        <v>531</v>
      </c>
      <c r="D1192" s="6" t="s">
        <v>3457</v>
      </c>
      <c r="E1192" s="6" t="s">
        <v>3458</v>
      </c>
      <c r="F1192" s="6" t="s">
        <v>534</v>
      </c>
      <c r="G1192" s="6" t="s">
        <v>528</v>
      </c>
      <c r="H1192" s="6" t="s">
        <v>526</v>
      </c>
      <c r="I1192" s="6">
        <v>612500</v>
      </c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46">
        <v>45987.477094907401</v>
      </c>
      <c r="X1192" s="6" t="s">
        <v>4400</v>
      </c>
      <c r="Y1192" s="6" t="s">
        <v>518</v>
      </c>
    </row>
    <row r="1193" spans="1:25">
      <c r="A1193" s="6">
        <v>2026</v>
      </c>
      <c r="B1193" s="6" t="s">
        <v>530</v>
      </c>
      <c r="C1193" s="6" t="s">
        <v>531</v>
      </c>
      <c r="D1193" s="6" t="s">
        <v>855</v>
      </c>
      <c r="E1193" s="6" t="s">
        <v>856</v>
      </c>
      <c r="F1193" s="6" t="s">
        <v>534</v>
      </c>
      <c r="G1193" s="6" t="s">
        <v>528</v>
      </c>
      <c r="H1193" s="6" t="s">
        <v>526</v>
      </c>
      <c r="I1193" s="6">
        <v>0</v>
      </c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46">
        <v>45987.477094907401</v>
      </c>
      <c r="X1193" s="6" t="s">
        <v>4400</v>
      </c>
      <c r="Y1193" s="6" t="s">
        <v>518</v>
      </c>
    </row>
    <row r="1194" spans="1:25">
      <c r="A1194" s="6">
        <v>2026</v>
      </c>
      <c r="B1194" s="6" t="s">
        <v>530</v>
      </c>
      <c r="C1194" s="6" t="s">
        <v>531</v>
      </c>
      <c r="D1194" s="6" t="s">
        <v>3883</v>
      </c>
      <c r="E1194" s="6" t="s">
        <v>3884</v>
      </c>
      <c r="F1194" s="6" t="s">
        <v>534</v>
      </c>
      <c r="G1194" s="6" t="s">
        <v>528</v>
      </c>
      <c r="H1194" s="6" t="s">
        <v>526</v>
      </c>
      <c r="I1194" s="6">
        <v>500000</v>
      </c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46">
        <v>45987.477094907401</v>
      </c>
      <c r="X1194" s="6" t="s">
        <v>4400</v>
      </c>
      <c r="Y1194" s="6" t="s">
        <v>518</v>
      </c>
    </row>
    <row r="1195" spans="1:25">
      <c r="A1195" s="6">
        <v>2026</v>
      </c>
      <c r="B1195" s="6" t="s">
        <v>530</v>
      </c>
      <c r="C1195" s="6" t="s">
        <v>531</v>
      </c>
      <c r="D1195" s="6" t="s">
        <v>955</v>
      </c>
      <c r="E1195" s="6" t="s">
        <v>956</v>
      </c>
      <c r="F1195" s="6" t="s">
        <v>534</v>
      </c>
      <c r="G1195" s="6" t="s">
        <v>528</v>
      </c>
      <c r="H1195" s="6" t="s">
        <v>526</v>
      </c>
      <c r="I1195" s="6">
        <v>0</v>
      </c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46">
        <v>45987.477094907401</v>
      </c>
      <c r="X1195" s="6" t="s">
        <v>4400</v>
      </c>
      <c r="Y1195" s="6" t="s">
        <v>518</v>
      </c>
    </row>
    <row r="1196" spans="1:25">
      <c r="A1196" s="6">
        <v>2026</v>
      </c>
      <c r="B1196" s="6" t="s">
        <v>530</v>
      </c>
      <c r="C1196" s="6" t="s">
        <v>531</v>
      </c>
      <c r="D1196" s="6" t="s">
        <v>3527</v>
      </c>
      <c r="E1196" s="6" t="s">
        <v>3528</v>
      </c>
      <c r="F1196" s="6" t="s">
        <v>534</v>
      </c>
      <c r="G1196" s="6" t="s">
        <v>528</v>
      </c>
      <c r="H1196" s="6" t="s">
        <v>526</v>
      </c>
      <c r="I1196" s="6">
        <v>0</v>
      </c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46">
        <v>45987.477094907401</v>
      </c>
      <c r="X1196" s="6" t="s">
        <v>4400</v>
      </c>
      <c r="Y1196" s="6" t="s">
        <v>518</v>
      </c>
    </row>
    <row r="1197" spans="1:25">
      <c r="A1197" s="6">
        <v>2026</v>
      </c>
      <c r="B1197" s="6" t="s">
        <v>530</v>
      </c>
      <c r="C1197" s="6" t="s">
        <v>531</v>
      </c>
      <c r="D1197" s="6" t="s">
        <v>1577</v>
      </c>
      <c r="E1197" s="6" t="s">
        <v>1578</v>
      </c>
      <c r="F1197" s="6" t="s">
        <v>534</v>
      </c>
      <c r="G1197" s="6" t="s">
        <v>528</v>
      </c>
      <c r="H1197" s="6" t="s">
        <v>526</v>
      </c>
      <c r="I1197" s="6">
        <v>0</v>
      </c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46">
        <v>45987.477094907401</v>
      </c>
      <c r="X1197" s="6" t="s">
        <v>4400</v>
      </c>
      <c r="Y1197" s="6" t="s">
        <v>518</v>
      </c>
    </row>
    <row r="1198" spans="1:25">
      <c r="A1198" s="6">
        <v>2026</v>
      </c>
      <c r="B1198" s="6" t="s">
        <v>530</v>
      </c>
      <c r="C1198" s="6" t="s">
        <v>531</v>
      </c>
      <c r="D1198" s="6" t="s">
        <v>2389</v>
      </c>
      <c r="E1198" s="6" t="s">
        <v>2390</v>
      </c>
      <c r="F1198" s="6" t="s">
        <v>534</v>
      </c>
      <c r="G1198" s="6" t="s">
        <v>528</v>
      </c>
      <c r="H1198" s="6" t="s">
        <v>526</v>
      </c>
      <c r="I1198" s="6">
        <v>0</v>
      </c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46">
        <v>45987.477094907401</v>
      </c>
      <c r="X1198" s="6" t="s">
        <v>4400</v>
      </c>
      <c r="Y1198" s="6" t="s">
        <v>518</v>
      </c>
    </row>
    <row r="1199" spans="1:25">
      <c r="A1199" s="6">
        <v>2026</v>
      </c>
      <c r="B1199" s="6" t="s">
        <v>530</v>
      </c>
      <c r="C1199" s="6" t="s">
        <v>531</v>
      </c>
      <c r="D1199" s="6" t="s">
        <v>3985</v>
      </c>
      <c r="E1199" s="6" t="s">
        <v>3986</v>
      </c>
      <c r="F1199" s="6" t="s">
        <v>534</v>
      </c>
      <c r="G1199" s="6" t="s">
        <v>528</v>
      </c>
      <c r="H1199" s="6" t="s">
        <v>526</v>
      </c>
      <c r="I1199" s="6">
        <v>0</v>
      </c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46">
        <v>45987.477094907401</v>
      </c>
      <c r="X1199" s="6" t="s">
        <v>4400</v>
      </c>
      <c r="Y1199" s="6" t="s">
        <v>518</v>
      </c>
    </row>
    <row r="1200" spans="1:25">
      <c r="A1200" s="6">
        <v>2026</v>
      </c>
      <c r="B1200" s="6" t="s">
        <v>530</v>
      </c>
      <c r="C1200" s="6" t="s">
        <v>531</v>
      </c>
      <c r="D1200" s="6" t="s">
        <v>4115</v>
      </c>
      <c r="E1200" s="6" t="s">
        <v>4116</v>
      </c>
      <c r="F1200" s="6" t="s">
        <v>534</v>
      </c>
      <c r="G1200" s="6" t="s">
        <v>528</v>
      </c>
      <c r="H1200" s="6" t="s">
        <v>526</v>
      </c>
      <c r="I1200" s="6">
        <v>160114</v>
      </c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46">
        <v>45987.477094907401</v>
      </c>
      <c r="X1200" s="6" t="s">
        <v>4400</v>
      </c>
      <c r="Y1200" s="6" t="s">
        <v>518</v>
      </c>
    </row>
    <row r="1201" spans="1:25">
      <c r="A1201" s="6">
        <v>2026</v>
      </c>
      <c r="B1201" s="6" t="s">
        <v>530</v>
      </c>
      <c r="C1201" s="6" t="s">
        <v>531</v>
      </c>
      <c r="D1201" s="6" t="s">
        <v>623</v>
      </c>
      <c r="E1201" s="6" t="s">
        <v>624</v>
      </c>
      <c r="F1201" s="6" t="s">
        <v>534</v>
      </c>
      <c r="G1201" s="6" t="s">
        <v>528</v>
      </c>
      <c r="H1201" s="6" t="s">
        <v>526</v>
      </c>
      <c r="I1201" s="6">
        <v>24833.33</v>
      </c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46">
        <v>45987.477094907401</v>
      </c>
      <c r="X1201" s="6" t="s">
        <v>4400</v>
      </c>
      <c r="Y1201" s="6" t="s">
        <v>518</v>
      </c>
    </row>
    <row r="1202" spans="1:25">
      <c r="A1202" s="6">
        <v>2026</v>
      </c>
      <c r="B1202" s="6" t="s">
        <v>530</v>
      </c>
      <c r="C1202" s="6" t="s">
        <v>531</v>
      </c>
      <c r="D1202" s="6" t="s">
        <v>4255</v>
      </c>
      <c r="E1202" s="6" t="s">
        <v>4256</v>
      </c>
      <c r="F1202" s="6" t="s">
        <v>534</v>
      </c>
      <c r="G1202" s="6" t="s">
        <v>528</v>
      </c>
      <c r="H1202" s="6" t="s">
        <v>526</v>
      </c>
      <c r="I1202" s="6">
        <v>35000</v>
      </c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46">
        <v>45987.477094907401</v>
      </c>
      <c r="X1202" s="6" t="s">
        <v>4400</v>
      </c>
      <c r="Y1202" s="6" t="s">
        <v>518</v>
      </c>
    </row>
    <row r="1203" spans="1:25">
      <c r="A1203" s="6">
        <v>2026</v>
      </c>
      <c r="B1203" s="6" t="s">
        <v>530</v>
      </c>
      <c r="C1203" s="6" t="s">
        <v>531</v>
      </c>
      <c r="D1203" s="6" t="s">
        <v>977</v>
      </c>
      <c r="E1203" s="6" t="s">
        <v>978</v>
      </c>
      <c r="F1203" s="6" t="s">
        <v>534</v>
      </c>
      <c r="G1203" s="6" t="s">
        <v>528</v>
      </c>
      <c r="H1203" s="6" t="s">
        <v>526</v>
      </c>
      <c r="I1203" s="6">
        <v>0</v>
      </c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46">
        <v>45987.477094907401</v>
      </c>
      <c r="X1203" s="6" t="s">
        <v>4400</v>
      </c>
      <c r="Y1203" s="6" t="s">
        <v>518</v>
      </c>
    </row>
    <row r="1204" spans="1:25">
      <c r="A1204" s="6">
        <v>2026</v>
      </c>
      <c r="B1204" s="6" t="s">
        <v>530</v>
      </c>
      <c r="C1204" s="6" t="s">
        <v>531</v>
      </c>
      <c r="D1204" s="6" t="s">
        <v>3709</v>
      </c>
      <c r="E1204" s="6" t="s">
        <v>3710</v>
      </c>
      <c r="F1204" s="6" t="s">
        <v>534</v>
      </c>
      <c r="G1204" s="6" t="s">
        <v>528</v>
      </c>
      <c r="H1204" s="6" t="s">
        <v>526</v>
      </c>
      <c r="I1204" s="6">
        <v>0</v>
      </c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46">
        <v>45987.477094907401</v>
      </c>
      <c r="X1204" s="6" t="s">
        <v>4400</v>
      </c>
      <c r="Y1204" s="6" t="s">
        <v>518</v>
      </c>
    </row>
    <row r="1205" spans="1:25">
      <c r="A1205" s="6">
        <v>2026</v>
      </c>
      <c r="B1205" s="6" t="s">
        <v>530</v>
      </c>
      <c r="C1205" s="6" t="s">
        <v>531</v>
      </c>
      <c r="D1205" s="6" t="s">
        <v>3907</v>
      </c>
      <c r="E1205" s="6" t="s">
        <v>3908</v>
      </c>
      <c r="F1205" s="6" t="s">
        <v>534</v>
      </c>
      <c r="G1205" s="6" t="s">
        <v>528</v>
      </c>
      <c r="H1205" s="6" t="s">
        <v>526</v>
      </c>
      <c r="I1205" s="6">
        <v>0</v>
      </c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46">
        <v>45987.477094907401</v>
      </c>
      <c r="X1205" s="6" t="s">
        <v>4400</v>
      </c>
      <c r="Y1205" s="6" t="s">
        <v>518</v>
      </c>
    </row>
    <row r="1206" spans="1:25">
      <c r="A1206" s="6">
        <v>2026</v>
      </c>
      <c r="B1206" s="6" t="s">
        <v>530</v>
      </c>
      <c r="C1206" s="6" t="s">
        <v>531</v>
      </c>
      <c r="D1206" s="6" t="s">
        <v>1559</v>
      </c>
      <c r="E1206" s="6" t="s">
        <v>1560</v>
      </c>
      <c r="F1206" s="6" t="s">
        <v>534</v>
      </c>
      <c r="G1206" s="6" t="s">
        <v>528</v>
      </c>
      <c r="H1206" s="6" t="s">
        <v>526</v>
      </c>
      <c r="I1206" s="6">
        <v>0</v>
      </c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46">
        <v>45987.477094907401</v>
      </c>
      <c r="X1206" s="6" t="s">
        <v>4400</v>
      </c>
      <c r="Y1206" s="6" t="s">
        <v>518</v>
      </c>
    </row>
    <row r="1207" spans="1:25">
      <c r="A1207" s="6">
        <v>2026</v>
      </c>
      <c r="B1207" s="6" t="s">
        <v>530</v>
      </c>
      <c r="C1207" s="6" t="s">
        <v>531</v>
      </c>
      <c r="D1207" s="6" t="s">
        <v>1055</v>
      </c>
      <c r="E1207" s="6" t="s">
        <v>1056</v>
      </c>
      <c r="F1207" s="6" t="s">
        <v>534</v>
      </c>
      <c r="G1207" s="6" t="s">
        <v>528</v>
      </c>
      <c r="H1207" s="6" t="s">
        <v>526</v>
      </c>
      <c r="I1207" s="6">
        <v>0</v>
      </c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46">
        <v>45987.477094907401</v>
      </c>
      <c r="X1207" s="6" t="s">
        <v>4400</v>
      </c>
      <c r="Y1207" s="6" t="s">
        <v>518</v>
      </c>
    </row>
    <row r="1208" spans="1:25">
      <c r="A1208" s="6">
        <v>2026</v>
      </c>
      <c r="B1208" s="6" t="s">
        <v>530</v>
      </c>
      <c r="C1208" s="6" t="s">
        <v>531</v>
      </c>
      <c r="D1208" s="6" t="s">
        <v>3749</v>
      </c>
      <c r="E1208" s="6" t="s">
        <v>3750</v>
      </c>
      <c r="F1208" s="6" t="s">
        <v>534</v>
      </c>
      <c r="G1208" s="6" t="s">
        <v>528</v>
      </c>
      <c r="H1208" s="6" t="s">
        <v>526</v>
      </c>
      <c r="I1208" s="6">
        <v>0</v>
      </c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46">
        <v>45987.477094907401</v>
      </c>
      <c r="X1208" s="6" t="s">
        <v>4400</v>
      </c>
      <c r="Y1208" s="6" t="s">
        <v>518</v>
      </c>
    </row>
    <row r="1209" spans="1:25">
      <c r="A1209" s="6">
        <v>2026</v>
      </c>
      <c r="B1209" s="6" t="s">
        <v>530</v>
      </c>
      <c r="C1209" s="6" t="s">
        <v>531</v>
      </c>
      <c r="D1209" s="6" t="s">
        <v>595</v>
      </c>
      <c r="E1209" s="6" t="s">
        <v>596</v>
      </c>
      <c r="F1209" s="6" t="s">
        <v>534</v>
      </c>
      <c r="G1209" s="6" t="s">
        <v>528</v>
      </c>
      <c r="H1209" s="6" t="s">
        <v>526</v>
      </c>
      <c r="I1209" s="6">
        <v>1140000</v>
      </c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46">
        <v>45987.477094907401</v>
      </c>
      <c r="X1209" s="6" t="s">
        <v>4400</v>
      </c>
      <c r="Y1209" s="6" t="s">
        <v>518</v>
      </c>
    </row>
    <row r="1210" spans="1:25">
      <c r="A1210" s="6">
        <v>2026</v>
      </c>
      <c r="B1210" s="6" t="s">
        <v>530</v>
      </c>
      <c r="C1210" s="6" t="s">
        <v>531</v>
      </c>
      <c r="D1210" s="6" t="s">
        <v>863</v>
      </c>
      <c r="E1210" s="6" t="s">
        <v>864</v>
      </c>
      <c r="F1210" s="6" t="s">
        <v>534</v>
      </c>
      <c r="G1210" s="6" t="s">
        <v>528</v>
      </c>
      <c r="H1210" s="6" t="s">
        <v>526</v>
      </c>
      <c r="I1210" s="6">
        <v>237892.15</v>
      </c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46">
        <v>45987.477094907401</v>
      </c>
      <c r="X1210" s="6" t="s">
        <v>4400</v>
      </c>
      <c r="Y1210" s="6" t="s">
        <v>518</v>
      </c>
    </row>
    <row r="1211" spans="1:25">
      <c r="A1211" s="6">
        <v>2026</v>
      </c>
      <c r="B1211" s="6" t="s">
        <v>530</v>
      </c>
      <c r="C1211" s="6" t="s">
        <v>531</v>
      </c>
      <c r="D1211" s="6" t="s">
        <v>2169</v>
      </c>
      <c r="E1211" s="6" t="s">
        <v>2170</v>
      </c>
      <c r="F1211" s="6" t="s">
        <v>534</v>
      </c>
      <c r="G1211" s="6" t="s">
        <v>528</v>
      </c>
      <c r="H1211" s="6" t="s">
        <v>526</v>
      </c>
      <c r="I1211" s="6">
        <v>0</v>
      </c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46">
        <v>45987.477094907401</v>
      </c>
      <c r="X1211" s="6" t="s">
        <v>4400</v>
      </c>
      <c r="Y1211" s="6" t="s">
        <v>518</v>
      </c>
    </row>
    <row r="1212" spans="1:25">
      <c r="A1212" s="6">
        <v>2026</v>
      </c>
      <c r="B1212" s="6" t="s">
        <v>530</v>
      </c>
      <c r="C1212" s="6" t="s">
        <v>531</v>
      </c>
      <c r="D1212" s="6" t="s">
        <v>2349</v>
      </c>
      <c r="E1212" s="6" t="s">
        <v>2350</v>
      </c>
      <c r="F1212" s="6" t="s">
        <v>534</v>
      </c>
      <c r="G1212" s="6" t="s">
        <v>528</v>
      </c>
      <c r="H1212" s="6" t="s">
        <v>526</v>
      </c>
      <c r="I1212" s="6">
        <v>160000</v>
      </c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46">
        <v>45987.477094907401</v>
      </c>
      <c r="X1212" s="6" t="s">
        <v>4400</v>
      </c>
      <c r="Y1212" s="6" t="s">
        <v>518</v>
      </c>
    </row>
    <row r="1213" spans="1:25">
      <c r="A1213" s="6">
        <v>2026</v>
      </c>
      <c r="B1213" s="6" t="s">
        <v>530</v>
      </c>
      <c r="C1213" s="6" t="s">
        <v>531</v>
      </c>
      <c r="D1213" s="6" t="s">
        <v>1903</v>
      </c>
      <c r="E1213" s="6" t="s">
        <v>1904</v>
      </c>
      <c r="F1213" s="6" t="s">
        <v>534</v>
      </c>
      <c r="G1213" s="6" t="s">
        <v>528</v>
      </c>
      <c r="H1213" s="6" t="s">
        <v>526</v>
      </c>
      <c r="I1213" s="6">
        <v>0</v>
      </c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46">
        <v>45987.477094907401</v>
      </c>
      <c r="X1213" s="6" t="s">
        <v>4400</v>
      </c>
      <c r="Y1213" s="6" t="s">
        <v>518</v>
      </c>
    </row>
    <row r="1214" spans="1:25">
      <c r="A1214" s="6">
        <v>2026</v>
      </c>
      <c r="B1214" s="6" t="s">
        <v>530</v>
      </c>
      <c r="C1214" s="6" t="s">
        <v>531</v>
      </c>
      <c r="D1214" s="6" t="s">
        <v>2727</v>
      </c>
      <c r="E1214" s="6" t="s">
        <v>2728</v>
      </c>
      <c r="F1214" s="6" t="s">
        <v>534</v>
      </c>
      <c r="G1214" s="6" t="s">
        <v>528</v>
      </c>
      <c r="H1214" s="6" t="s">
        <v>526</v>
      </c>
      <c r="I1214" s="6">
        <v>1288094.77</v>
      </c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46">
        <v>45987.477094907401</v>
      </c>
      <c r="X1214" s="6" t="s">
        <v>4400</v>
      </c>
      <c r="Y1214" s="6" t="s">
        <v>518</v>
      </c>
    </row>
    <row r="1215" spans="1:25">
      <c r="A1215" s="6">
        <v>2026</v>
      </c>
      <c r="B1215" s="6" t="s">
        <v>530</v>
      </c>
      <c r="C1215" s="6" t="s">
        <v>531</v>
      </c>
      <c r="D1215" s="6" t="s">
        <v>2549</v>
      </c>
      <c r="E1215" s="6" t="s">
        <v>2550</v>
      </c>
      <c r="F1215" s="6" t="s">
        <v>534</v>
      </c>
      <c r="G1215" s="6" t="s">
        <v>528</v>
      </c>
      <c r="H1215" s="6" t="s">
        <v>526</v>
      </c>
      <c r="I1215" s="6">
        <v>0</v>
      </c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46">
        <v>45987.477094907401</v>
      </c>
      <c r="X1215" s="6" t="s">
        <v>4400</v>
      </c>
      <c r="Y1215" s="6" t="s">
        <v>518</v>
      </c>
    </row>
    <row r="1216" spans="1:25">
      <c r="A1216" s="6">
        <v>2026</v>
      </c>
      <c r="B1216" s="6" t="s">
        <v>530</v>
      </c>
      <c r="C1216" s="6" t="s">
        <v>531</v>
      </c>
      <c r="D1216" s="6" t="s">
        <v>3233</v>
      </c>
      <c r="E1216" s="6" t="s">
        <v>3234</v>
      </c>
      <c r="F1216" s="6" t="s">
        <v>534</v>
      </c>
      <c r="G1216" s="6" t="s">
        <v>528</v>
      </c>
      <c r="H1216" s="6" t="s">
        <v>526</v>
      </c>
      <c r="I1216" s="6">
        <v>0</v>
      </c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46">
        <v>45987.477094907401</v>
      </c>
      <c r="X1216" s="6" t="s">
        <v>4400</v>
      </c>
      <c r="Y1216" s="6" t="s">
        <v>518</v>
      </c>
    </row>
    <row r="1217" spans="1:25">
      <c r="A1217" s="6">
        <v>2026</v>
      </c>
      <c r="B1217" s="6" t="s">
        <v>530</v>
      </c>
      <c r="C1217" s="6" t="s">
        <v>531</v>
      </c>
      <c r="D1217" s="6" t="s">
        <v>2669</v>
      </c>
      <c r="E1217" s="6" t="s">
        <v>2670</v>
      </c>
      <c r="F1217" s="6" t="s">
        <v>534</v>
      </c>
      <c r="G1217" s="6" t="s">
        <v>528</v>
      </c>
      <c r="H1217" s="6" t="s">
        <v>526</v>
      </c>
      <c r="I1217" s="6">
        <v>0</v>
      </c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46">
        <v>45987.477094907401</v>
      </c>
      <c r="X1217" s="6" t="s">
        <v>4400</v>
      </c>
      <c r="Y1217" s="6" t="s">
        <v>518</v>
      </c>
    </row>
    <row r="1218" spans="1:25">
      <c r="A1218" s="6">
        <v>2026</v>
      </c>
      <c r="B1218" s="6" t="s">
        <v>530</v>
      </c>
      <c r="C1218" s="6" t="s">
        <v>531</v>
      </c>
      <c r="D1218" s="6" t="s">
        <v>2533</v>
      </c>
      <c r="E1218" s="6" t="s">
        <v>2534</v>
      </c>
      <c r="F1218" s="6" t="s">
        <v>534</v>
      </c>
      <c r="G1218" s="6" t="s">
        <v>528</v>
      </c>
      <c r="H1218" s="6" t="s">
        <v>526</v>
      </c>
      <c r="I1218" s="6">
        <v>0</v>
      </c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46">
        <v>45987.477094907401</v>
      </c>
      <c r="X1218" s="6" t="s">
        <v>4400</v>
      </c>
      <c r="Y1218" s="6" t="s">
        <v>518</v>
      </c>
    </row>
    <row r="1219" spans="1:25">
      <c r="A1219" s="6">
        <v>2026</v>
      </c>
      <c r="B1219" s="6" t="s">
        <v>530</v>
      </c>
      <c r="C1219" s="6" t="s">
        <v>531</v>
      </c>
      <c r="D1219" s="6" t="s">
        <v>2471</v>
      </c>
      <c r="E1219" s="6" t="s">
        <v>2472</v>
      </c>
      <c r="F1219" s="6" t="s">
        <v>534</v>
      </c>
      <c r="G1219" s="6" t="s">
        <v>528</v>
      </c>
      <c r="H1219" s="6" t="s">
        <v>526</v>
      </c>
      <c r="I1219" s="6">
        <v>0</v>
      </c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46">
        <v>45987.477094907401</v>
      </c>
      <c r="X1219" s="6" t="s">
        <v>4400</v>
      </c>
      <c r="Y1219" s="6" t="s">
        <v>518</v>
      </c>
    </row>
    <row r="1220" spans="1:25">
      <c r="A1220" s="6">
        <v>2026</v>
      </c>
      <c r="B1220" s="6" t="s">
        <v>530</v>
      </c>
      <c r="C1220" s="6" t="s">
        <v>531</v>
      </c>
      <c r="D1220" s="6" t="s">
        <v>1579</v>
      </c>
      <c r="E1220" s="6" t="s">
        <v>1580</v>
      </c>
      <c r="F1220" s="6" t="s">
        <v>534</v>
      </c>
      <c r="G1220" s="6" t="s">
        <v>528</v>
      </c>
      <c r="H1220" s="6" t="s">
        <v>526</v>
      </c>
      <c r="I1220" s="6">
        <v>82451</v>
      </c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46">
        <v>45987.477094907401</v>
      </c>
      <c r="X1220" s="6" t="s">
        <v>4400</v>
      </c>
      <c r="Y1220" s="6" t="s">
        <v>518</v>
      </c>
    </row>
    <row r="1221" spans="1:25">
      <c r="A1221" s="6">
        <v>2026</v>
      </c>
      <c r="B1221" s="6" t="s">
        <v>530</v>
      </c>
      <c r="C1221" s="6" t="s">
        <v>531</v>
      </c>
      <c r="D1221" s="6" t="s">
        <v>3741</v>
      </c>
      <c r="E1221" s="6" t="s">
        <v>3742</v>
      </c>
      <c r="F1221" s="6" t="s">
        <v>534</v>
      </c>
      <c r="G1221" s="6" t="s">
        <v>528</v>
      </c>
      <c r="H1221" s="6" t="s">
        <v>526</v>
      </c>
      <c r="I1221" s="6">
        <v>0</v>
      </c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46">
        <v>45987.477094907401</v>
      </c>
      <c r="X1221" s="6" t="s">
        <v>4400</v>
      </c>
      <c r="Y1221" s="6" t="s">
        <v>518</v>
      </c>
    </row>
    <row r="1222" spans="1:25">
      <c r="A1222" s="6">
        <v>2026</v>
      </c>
      <c r="B1222" s="6" t="s">
        <v>530</v>
      </c>
      <c r="C1222" s="6" t="s">
        <v>531</v>
      </c>
      <c r="D1222" s="6" t="s">
        <v>3369</v>
      </c>
      <c r="E1222" s="6" t="s">
        <v>3370</v>
      </c>
      <c r="F1222" s="6" t="s">
        <v>534</v>
      </c>
      <c r="G1222" s="6" t="s">
        <v>528</v>
      </c>
      <c r="H1222" s="6" t="s">
        <v>526</v>
      </c>
      <c r="I1222" s="6">
        <v>0</v>
      </c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46">
        <v>45987.477094907401</v>
      </c>
      <c r="X1222" s="6" t="s">
        <v>4400</v>
      </c>
      <c r="Y1222" s="6" t="s">
        <v>518</v>
      </c>
    </row>
    <row r="1223" spans="1:25">
      <c r="A1223" s="6">
        <v>2026</v>
      </c>
      <c r="B1223" s="6" t="s">
        <v>530</v>
      </c>
      <c r="C1223" s="6" t="s">
        <v>531</v>
      </c>
      <c r="D1223" s="6" t="s">
        <v>3867</v>
      </c>
      <c r="E1223" s="6" t="s">
        <v>3868</v>
      </c>
      <c r="F1223" s="6" t="s">
        <v>534</v>
      </c>
      <c r="G1223" s="6" t="s">
        <v>528</v>
      </c>
      <c r="H1223" s="6" t="s">
        <v>526</v>
      </c>
      <c r="I1223" s="6">
        <v>0</v>
      </c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46">
        <v>45987.477094907401</v>
      </c>
      <c r="X1223" s="6" t="s">
        <v>4400</v>
      </c>
      <c r="Y1223" s="6" t="s">
        <v>518</v>
      </c>
    </row>
    <row r="1224" spans="1:25">
      <c r="A1224" s="6">
        <v>2026</v>
      </c>
      <c r="B1224" s="6" t="s">
        <v>530</v>
      </c>
      <c r="C1224" s="6" t="s">
        <v>531</v>
      </c>
      <c r="D1224" s="6" t="s">
        <v>1449</v>
      </c>
      <c r="E1224" s="6" t="s">
        <v>1450</v>
      </c>
      <c r="F1224" s="6" t="s">
        <v>534</v>
      </c>
      <c r="G1224" s="6" t="s">
        <v>528</v>
      </c>
      <c r="H1224" s="6" t="s">
        <v>526</v>
      </c>
      <c r="I1224" s="6">
        <v>0</v>
      </c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46">
        <v>45987.477094907401</v>
      </c>
      <c r="X1224" s="6" t="s">
        <v>4400</v>
      </c>
      <c r="Y1224" s="6" t="s">
        <v>518</v>
      </c>
    </row>
    <row r="1225" spans="1:25">
      <c r="A1225" s="6">
        <v>2026</v>
      </c>
      <c r="B1225" s="6" t="s">
        <v>530</v>
      </c>
      <c r="C1225" s="6" t="s">
        <v>531</v>
      </c>
      <c r="D1225" s="6" t="s">
        <v>2459</v>
      </c>
      <c r="E1225" s="6" t="s">
        <v>2460</v>
      </c>
      <c r="F1225" s="6" t="s">
        <v>534</v>
      </c>
      <c r="G1225" s="6" t="s">
        <v>528</v>
      </c>
      <c r="H1225" s="6" t="s">
        <v>526</v>
      </c>
      <c r="I1225" s="6">
        <v>0</v>
      </c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46">
        <v>45987.477094907401</v>
      </c>
      <c r="X1225" s="6" t="s">
        <v>4400</v>
      </c>
      <c r="Y1225" s="6" t="s">
        <v>518</v>
      </c>
    </row>
    <row r="1226" spans="1:25">
      <c r="A1226" s="6">
        <v>2026</v>
      </c>
      <c r="B1226" s="6" t="s">
        <v>530</v>
      </c>
      <c r="C1226" s="6" t="s">
        <v>531</v>
      </c>
      <c r="D1226" s="6" t="s">
        <v>2805</v>
      </c>
      <c r="E1226" s="6" t="s">
        <v>2806</v>
      </c>
      <c r="F1226" s="6" t="s">
        <v>534</v>
      </c>
      <c r="G1226" s="6" t="s">
        <v>528</v>
      </c>
      <c r="H1226" s="6" t="s">
        <v>526</v>
      </c>
      <c r="I1226" s="6">
        <v>0</v>
      </c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46">
        <v>45987.477094907401</v>
      </c>
      <c r="X1226" s="6" t="s">
        <v>4400</v>
      </c>
      <c r="Y1226" s="6" t="s">
        <v>518</v>
      </c>
    </row>
    <row r="1227" spans="1:25">
      <c r="A1227" s="6">
        <v>2026</v>
      </c>
      <c r="B1227" s="6" t="s">
        <v>530</v>
      </c>
      <c r="C1227" s="6" t="s">
        <v>531</v>
      </c>
      <c r="D1227" s="6" t="s">
        <v>2697</v>
      </c>
      <c r="E1227" s="6" t="s">
        <v>2698</v>
      </c>
      <c r="F1227" s="6" t="s">
        <v>534</v>
      </c>
      <c r="G1227" s="6" t="s">
        <v>528</v>
      </c>
      <c r="H1227" s="6" t="s">
        <v>526</v>
      </c>
      <c r="I1227" s="6">
        <v>0</v>
      </c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46">
        <v>45987.477094907401</v>
      </c>
      <c r="X1227" s="6" t="s">
        <v>4400</v>
      </c>
      <c r="Y1227" s="6" t="s">
        <v>518</v>
      </c>
    </row>
    <row r="1228" spans="1:25">
      <c r="A1228" s="6">
        <v>2026</v>
      </c>
      <c r="B1228" s="6" t="s">
        <v>530</v>
      </c>
      <c r="C1228" s="6" t="s">
        <v>531</v>
      </c>
      <c r="D1228" s="6" t="s">
        <v>1701</v>
      </c>
      <c r="E1228" s="6" t="s">
        <v>1702</v>
      </c>
      <c r="F1228" s="6" t="s">
        <v>534</v>
      </c>
      <c r="G1228" s="6" t="s">
        <v>528</v>
      </c>
      <c r="H1228" s="6" t="s">
        <v>526</v>
      </c>
      <c r="I1228" s="6">
        <v>98085.75</v>
      </c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46">
        <v>45987.477094907401</v>
      </c>
      <c r="X1228" s="6" t="s">
        <v>4400</v>
      </c>
      <c r="Y1228" s="6" t="s">
        <v>518</v>
      </c>
    </row>
    <row r="1229" spans="1:25">
      <c r="A1229" s="6">
        <v>2026</v>
      </c>
      <c r="B1229" s="6" t="s">
        <v>530</v>
      </c>
      <c r="C1229" s="6" t="s">
        <v>531</v>
      </c>
      <c r="D1229" s="6" t="s">
        <v>3927</v>
      </c>
      <c r="E1229" s="6" t="s">
        <v>3928</v>
      </c>
      <c r="F1229" s="6" t="s">
        <v>534</v>
      </c>
      <c r="G1229" s="6" t="s">
        <v>528</v>
      </c>
      <c r="H1229" s="6" t="s">
        <v>526</v>
      </c>
      <c r="I1229" s="6">
        <v>0</v>
      </c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46">
        <v>45987.477094907401</v>
      </c>
      <c r="X1229" s="6" t="s">
        <v>4400</v>
      </c>
      <c r="Y1229" s="6" t="s">
        <v>518</v>
      </c>
    </row>
    <row r="1230" spans="1:25">
      <c r="A1230" s="6">
        <v>2026</v>
      </c>
      <c r="B1230" s="6" t="s">
        <v>530</v>
      </c>
      <c r="C1230" s="6" t="s">
        <v>531</v>
      </c>
      <c r="D1230" s="6" t="s">
        <v>951</v>
      </c>
      <c r="E1230" s="6" t="s">
        <v>952</v>
      </c>
      <c r="F1230" s="6" t="s">
        <v>534</v>
      </c>
      <c r="G1230" s="6" t="s">
        <v>528</v>
      </c>
      <c r="H1230" s="6" t="s">
        <v>526</v>
      </c>
      <c r="I1230" s="6">
        <v>0</v>
      </c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46">
        <v>45987.477094907401</v>
      </c>
      <c r="X1230" s="6" t="s">
        <v>4400</v>
      </c>
      <c r="Y1230" s="6" t="s">
        <v>518</v>
      </c>
    </row>
    <row r="1231" spans="1:25">
      <c r="A1231" s="6">
        <v>2026</v>
      </c>
      <c r="B1231" s="6" t="s">
        <v>530</v>
      </c>
      <c r="C1231" s="6" t="s">
        <v>531</v>
      </c>
      <c r="D1231" s="6" t="s">
        <v>1781</v>
      </c>
      <c r="E1231" s="6" t="s">
        <v>1782</v>
      </c>
      <c r="F1231" s="6" t="s">
        <v>534</v>
      </c>
      <c r="G1231" s="6" t="s">
        <v>528</v>
      </c>
      <c r="H1231" s="6" t="s">
        <v>526</v>
      </c>
      <c r="I1231" s="6">
        <v>0</v>
      </c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46">
        <v>45987.477094907401</v>
      </c>
      <c r="X1231" s="6" t="s">
        <v>4400</v>
      </c>
      <c r="Y1231" s="6" t="s">
        <v>518</v>
      </c>
    </row>
    <row r="1232" spans="1:25">
      <c r="A1232" s="6">
        <v>2026</v>
      </c>
      <c r="B1232" s="6" t="s">
        <v>530</v>
      </c>
      <c r="C1232" s="6" t="s">
        <v>531</v>
      </c>
      <c r="D1232" s="6" t="s">
        <v>2587</v>
      </c>
      <c r="E1232" s="6" t="s">
        <v>2588</v>
      </c>
      <c r="F1232" s="6" t="s">
        <v>534</v>
      </c>
      <c r="G1232" s="6" t="s">
        <v>528</v>
      </c>
      <c r="H1232" s="6" t="s">
        <v>526</v>
      </c>
      <c r="I1232" s="6">
        <v>0</v>
      </c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46">
        <v>45987.477094907401</v>
      </c>
      <c r="X1232" s="6" t="s">
        <v>4400</v>
      </c>
      <c r="Y1232" s="6" t="s">
        <v>518</v>
      </c>
    </row>
    <row r="1233" spans="1:25">
      <c r="A1233" s="6">
        <v>2026</v>
      </c>
      <c r="B1233" s="6" t="s">
        <v>530</v>
      </c>
      <c r="C1233" s="6" t="s">
        <v>531</v>
      </c>
      <c r="D1233" s="6" t="s">
        <v>585</v>
      </c>
      <c r="E1233" s="6" t="s">
        <v>586</v>
      </c>
      <c r="F1233" s="6" t="s">
        <v>534</v>
      </c>
      <c r="G1233" s="6" t="s">
        <v>528</v>
      </c>
      <c r="H1233" s="6" t="s">
        <v>526</v>
      </c>
      <c r="I1233" s="6">
        <v>0</v>
      </c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46">
        <v>45987.477094907401</v>
      </c>
      <c r="X1233" s="6" t="s">
        <v>4400</v>
      </c>
      <c r="Y1233" s="6" t="s">
        <v>518</v>
      </c>
    </row>
    <row r="1234" spans="1:25">
      <c r="A1234" s="6">
        <v>2026</v>
      </c>
      <c r="B1234" s="6" t="s">
        <v>530</v>
      </c>
      <c r="C1234" s="6" t="s">
        <v>531</v>
      </c>
      <c r="D1234" s="6" t="s">
        <v>1483</v>
      </c>
      <c r="E1234" s="6" t="s">
        <v>1484</v>
      </c>
      <c r="F1234" s="6" t="s">
        <v>534</v>
      </c>
      <c r="G1234" s="6" t="s">
        <v>528</v>
      </c>
      <c r="H1234" s="6" t="s">
        <v>526</v>
      </c>
      <c r="I1234" s="6">
        <v>0</v>
      </c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46">
        <v>45987.477094907401</v>
      </c>
      <c r="X1234" s="6" t="s">
        <v>4400</v>
      </c>
      <c r="Y1234" s="6" t="s">
        <v>518</v>
      </c>
    </row>
    <row r="1235" spans="1:25">
      <c r="A1235" s="6">
        <v>2026</v>
      </c>
      <c r="B1235" s="6" t="s">
        <v>530</v>
      </c>
      <c r="C1235" s="6" t="s">
        <v>531</v>
      </c>
      <c r="D1235" s="6" t="s">
        <v>3531</v>
      </c>
      <c r="E1235" s="6" t="s">
        <v>3532</v>
      </c>
      <c r="F1235" s="6" t="s">
        <v>534</v>
      </c>
      <c r="G1235" s="6" t="s">
        <v>528</v>
      </c>
      <c r="H1235" s="6" t="s">
        <v>526</v>
      </c>
      <c r="I1235" s="6">
        <v>0</v>
      </c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46">
        <v>45987.477094907401</v>
      </c>
      <c r="X1235" s="6" t="s">
        <v>4400</v>
      </c>
      <c r="Y1235" s="6" t="s">
        <v>518</v>
      </c>
    </row>
    <row r="1236" spans="1:25">
      <c r="A1236" s="6">
        <v>2026</v>
      </c>
      <c r="B1236" s="6" t="s">
        <v>530</v>
      </c>
      <c r="C1236" s="6" t="s">
        <v>531</v>
      </c>
      <c r="D1236" s="6" t="s">
        <v>3293</v>
      </c>
      <c r="E1236" s="6" t="s">
        <v>3294</v>
      </c>
      <c r="F1236" s="6" t="s">
        <v>534</v>
      </c>
      <c r="G1236" s="6" t="s">
        <v>528</v>
      </c>
      <c r="H1236" s="6" t="s">
        <v>526</v>
      </c>
      <c r="I1236" s="6">
        <v>0</v>
      </c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46">
        <v>45987.477094907401</v>
      </c>
      <c r="X1236" s="6" t="s">
        <v>4400</v>
      </c>
      <c r="Y1236" s="6" t="s">
        <v>518</v>
      </c>
    </row>
    <row r="1237" spans="1:25">
      <c r="A1237" s="6">
        <v>2026</v>
      </c>
      <c r="B1237" s="6" t="s">
        <v>530</v>
      </c>
      <c r="C1237" s="6" t="s">
        <v>531</v>
      </c>
      <c r="D1237" s="6" t="s">
        <v>2713</v>
      </c>
      <c r="E1237" s="6" t="s">
        <v>2714</v>
      </c>
      <c r="F1237" s="6" t="s">
        <v>534</v>
      </c>
      <c r="G1237" s="6" t="s">
        <v>528</v>
      </c>
      <c r="H1237" s="6" t="s">
        <v>526</v>
      </c>
      <c r="I1237" s="6">
        <v>563507.93999999994</v>
      </c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46">
        <v>45987.477094907401</v>
      </c>
      <c r="X1237" s="6" t="s">
        <v>4400</v>
      </c>
      <c r="Y1237" s="6" t="s">
        <v>518</v>
      </c>
    </row>
    <row r="1238" spans="1:25">
      <c r="A1238" s="6">
        <v>2026</v>
      </c>
      <c r="B1238" s="6" t="s">
        <v>530</v>
      </c>
      <c r="C1238" s="6" t="s">
        <v>531</v>
      </c>
      <c r="D1238" s="6" t="s">
        <v>677</v>
      </c>
      <c r="E1238" s="6" t="s">
        <v>678</v>
      </c>
      <c r="F1238" s="6" t="s">
        <v>534</v>
      </c>
      <c r="G1238" s="6" t="s">
        <v>528</v>
      </c>
      <c r="H1238" s="6" t="s">
        <v>526</v>
      </c>
      <c r="I1238" s="6">
        <v>775956.96</v>
      </c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46">
        <v>45987.477094907401</v>
      </c>
      <c r="X1238" s="6" t="s">
        <v>4400</v>
      </c>
      <c r="Y1238" s="6" t="s">
        <v>518</v>
      </c>
    </row>
    <row r="1239" spans="1:25">
      <c r="A1239" s="6">
        <v>2026</v>
      </c>
      <c r="B1239" s="6" t="s">
        <v>530</v>
      </c>
      <c r="C1239" s="6" t="s">
        <v>531</v>
      </c>
      <c r="D1239" s="6" t="s">
        <v>811</v>
      </c>
      <c r="E1239" s="6" t="s">
        <v>812</v>
      </c>
      <c r="F1239" s="6" t="s">
        <v>534</v>
      </c>
      <c r="G1239" s="6" t="s">
        <v>528</v>
      </c>
      <c r="H1239" s="6" t="s">
        <v>526</v>
      </c>
      <c r="I1239" s="6">
        <v>350000</v>
      </c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46">
        <v>45987.477094907401</v>
      </c>
      <c r="X1239" s="6" t="s">
        <v>4400</v>
      </c>
      <c r="Y1239" s="6" t="s">
        <v>518</v>
      </c>
    </row>
    <row r="1240" spans="1:25">
      <c r="A1240" s="6">
        <v>2026</v>
      </c>
      <c r="B1240" s="6" t="s">
        <v>530</v>
      </c>
      <c r="C1240" s="6" t="s">
        <v>531</v>
      </c>
      <c r="D1240" s="6" t="s">
        <v>3537</v>
      </c>
      <c r="E1240" s="6" t="s">
        <v>3538</v>
      </c>
      <c r="F1240" s="6" t="s">
        <v>534</v>
      </c>
      <c r="G1240" s="6" t="s">
        <v>528</v>
      </c>
      <c r="H1240" s="6" t="s">
        <v>526</v>
      </c>
      <c r="I1240" s="6">
        <v>16613</v>
      </c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46">
        <v>45987.477094907401</v>
      </c>
      <c r="X1240" s="6" t="s">
        <v>4400</v>
      </c>
      <c r="Y1240" s="6" t="s">
        <v>518</v>
      </c>
    </row>
    <row r="1241" spans="1:25">
      <c r="A1241" s="6">
        <v>2026</v>
      </c>
      <c r="B1241" s="6" t="s">
        <v>530</v>
      </c>
      <c r="C1241" s="6" t="s">
        <v>531</v>
      </c>
      <c r="D1241" s="6" t="s">
        <v>2693</v>
      </c>
      <c r="E1241" s="6" t="s">
        <v>2694</v>
      </c>
      <c r="F1241" s="6" t="s">
        <v>534</v>
      </c>
      <c r="G1241" s="6" t="s">
        <v>528</v>
      </c>
      <c r="H1241" s="6" t="s">
        <v>526</v>
      </c>
      <c r="I1241" s="6">
        <v>0</v>
      </c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46">
        <v>45987.477094907401</v>
      </c>
      <c r="X1241" s="6" t="s">
        <v>4400</v>
      </c>
      <c r="Y1241" s="6" t="s">
        <v>518</v>
      </c>
    </row>
    <row r="1242" spans="1:25">
      <c r="A1242" s="6">
        <v>2026</v>
      </c>
      <c r="B1242" s="6" t="s">
        <v>530</v>
      </c>
      <c r="C1242" s="6" t="s">
        <v>531</v>
      </c>
      <c r="D1242" s="6" t="s">
        <v>1679</v>
      </c>
      <c r="E1242" s="6" t="s">
        <v>1680</v>
      </c>
      <c r="F1242" s="6" t="s">
        <v>534</v>
      </c>
      <c r="G1242" s="6" t="s">
        <v>528</v>
      </c>
      <c r="H1242" s="6" t="s">
        <v>526</v>
      </c>
      <c r="I1242" s="6">
        <v>0</v>
      </c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46">
        <v>45987.477094907401</v>
      </c>
      <c r="X1242" s="6" t="s">
        <v>4400</v>
      </c>
      <c r="Y1242" s="6" t="s">
        <v>518</v>
      </c>
    </row>
    <row r="1243" spans="1:25">
      <c r="A1243" s="6">
        <v>2026</v>
      </c>
      <c r="B1243" s="6" t="s">
        <v>530</v>
      </c>
      <c r="C1243" s="6" t="s">
        <v>531</v>
      </c>
      <c r="D1243" s="6" t="s">
        <v>1763</v>
      </c>
      <c r="E1243" s="6" t="s">
        <v>1764</v>
      </c>
      <c r="F1243" s="6" t="s">
        <v>534</v>
      </c>
      <c r="G1243" s="6" t="s">
        <v>528</v>
      </c>
      <c r="H1243" s="6" t="s">
        <v>526</v>
      </c>
      <c r="I1243" s="6">
        <v>0</v>
      </c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46">
        <v>45987.477094907401</v>
      </c>
      <c r="X1243" s="6" t="s">
        <v>4400</v>
      </c>
      <c r="Y1243" s="6" t="s">
        <v>518</v>
      </c>
    </row>
    <row r="1244" spans="1:25">
      <c r="A1244" s="6">
        <v>2026</v>
      </c>
      <c r="B1244" s="6" t="s">
        <v>530</v>
      </c>
      <c r="C1244" s="6" t="s">
        <v>531</v>
      </c>
      <c r="D1244" s="6" t="s">
        <v>3061</v>
      </c>
      <c r="E1244" s="6" t="s">
        <v>3062</v>
      </c>
      <c r="F1244" s="6" t="s">
        <v>534</v>
      </c>
      <c r="G1244" s="6" t="s">
        <v>528</v>
      </c>
      <c r="H1244" s="6" t="s">
        <v>526</v>
      </c>
      <c r="I1244" s="6">
        <v>59697.62</v>
      </c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46">
        <v>45987.477094907401</v>
      </c>
      <c r="X1244" s="6" t="s">
        <v>4400</v>
      </c>
      <c r="Y1244" s="6" t="s">
        <v>518</v>
      </c>
    </row>
    <row r="1245" spans="1:25">
      <c r="A1245" s="6">
        <v>2026</v>
      </c>
      <c r="B1245" s="6" t="s">
        <v>530</v>
      </c>
      <c r="C1245" s="6" t="s">
        <v>531</v>
      </c>
      <c r="D1245" s="6" t="s">
        <v>2451</v>
      </c>
      <c r="E1245" s="6" t="s">
        <v>2452</v>
      </c>
      <c r="F1245" s="6" t="s">
        <v>534</v>
      </c>
      <c r="G1245" s="6" t="s">
        <v>528</v>
      </c>
      <c r="H1245" s="6" t="s">
        <v>526</v>
      </c>
      <c r="I1245" s="6">
        <v>0</v>
      </c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46">
        <v>45987.477094907401</v>
      </c>
      <c r="X1245" s="6" t="s">
        <v>4400</v>
      </c>
      <c r="Y1245" s="6" t="s">
        <v>518</v>
      </c>
    </row>
    <row r="1246" spans="1:25">
      <c r="A1246" s="6">
        <v>2026</v>
      </c>
      <c r="B1246" s="6" t="s">
        <v>530</v>
      </c>
      <c r="C1246" s="6" t="s">
        <v>531</v>
      </c>
      <c r="D1246" s="6" t="s">
        <v>2253</v>
      </c>
      <c r="E1246" s="6" t="s">
        <v>2254</v>
      </c>
      <c r="F1246" s="6" t="s">
        <v>534</v>
      </c>
      <c r="G1246" s="6" t="s">
        <v>528</v>
      </c>
      <c r="H1246" s="6" t="s">
        <v>526</v>
      </c>
      <c r="I1246" s="6">
        <v>410000</v>
      </c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46">
        <v>45987.477094907401</v>
      </c>
      <c r="X1246" s="6" t="s">
        <v>4400</v>
      </c>
      <c r="Y1246" s="6" t="s">
        <v>518</v>
      </c>
    </row>
    <row r="1247" spans="1:25">
      <c r="A1247" s="6">
        <v>2026</v>
      </c>
      <c r="B1247" s="6" t="s">
        <v>530</v>
      </c>
      <c r="C1247" s="6" t="s">
        <v>531</v>
      </c>
      <c r="D1247" s="6" t="s">
        <v>3665</v>
      </c>
      <c r="E1247" s="6" t="s">
        <v>3666</v>
      </c>
      <c r="F1247" s="6" t="s">
        <v>534</v>
      </c>
      <c r="G1247" s="6" t="s">
        <v>528</v>
      </c>
      <c r="H1247" s="6" t="s">
        <v>526</v>
      </c>
      <c r="I1247" s="6">
        <v>0</v>
      </c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46">
        <v>45987.477094907401</v>
      </c>
      <c r="X1247" s="6" t="s">
        <v>4400</v>
      </c>
      <c r="Y1247" s="6" t="s">
        <v>518</v>
      </c>
    </row>
    <row r="1248" spans="1:25">
      <c r="A1248" s="6">
        <v>2026</v>
      </c>
      <c r="B1248" s="6" t="s">
        <v>530</v>
      </c>
      <c r="C1248" s="6" t="s">
        <v>531</v>
      </c>
      <c r="D1248" s="6" t="s">
        <v>2981</v>
      </c>
      <c r="E1248" s="6" t="s">
        <v>2982</v>
      </c>
      <c r="F1248" s="6" t="s">
        <v>534</v>
      </c>
      <c r="G1248" s="6" t="s">
        <v>528</v>
      </c>
      <c r="H1248" s="6" t="s">
        <v>526</v>
      </c>
      <c r="I1248" s="6">
        <v>4686.5</v>
      </c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46">
        <v>45987.477094907401</v>
      </c>
      <c r="X1248" s="6" t="s">
        <v>4400</v>
      </c>
      <c r="Y1248" s="6" t="s">
        <v>518</v>
      </c>
    </row>
    <row r="1249" spans="1:25">
      <c r="A1249" s="6">
        <v>2026</v>
      </c>
      <c r="B1249" s="6" t="s">
        <v>530</v>
      </c>
      <c r="C1249" s="6" t="s">
        <v>531</v>
      </c>
      <c r="D1249" s="6" t="s">
        <v>3839</v>
      </c>
      <c r="E1249" s="6" t="s">
        <v>3840</v>
      </c>
      <c r="F1249" s="6" t="s">
        <v>534</v>
      </c>
      <c r="G1249" s="6" t="s">
        <v>528</v>
      </c>
      <c r="H1249" s="6" t="s">
        <v>526</v>
      </c>
      <c r="I1249" s="6">
        <v>258655.15</v>
      </c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46">
        <v>45987.477094907401</v>
      </c>
      <c r="X1249" s="6" t="s">
        <v>4400</v>
      </c>
      <c r="Y1249" s="6" t="s">
        <v>518</v>
      </c>
    </row>
    <row r="1250" spans="1:25">
      <c r="A1250" s="6">
        <v>2026</v>
      </c>
      <c r="B1250" s="6" t="s">
        <v>530</v>
      </c>
      <c r="C1250" s="6" t="s">
        <v>531</v>
      </c>
      <c r="D1250" s="6" t="s">
        <v>3841</v>
      </c>
      <c r="E1250" s="6" t="s">
        <v>3842</v>
      </c>
      <c r="F1250" s="6" t="s">
        <v>534</v>
      </c>
      <c r="G1250" s="6" t="s">
        <v>528</v>
      </c>
      <c r="H1250" s="6" t="s">
        <v>526</v>
      </c>
      <c r="I1250" s="6">
        <v>0</v>
      </c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46">
        <v>45987.477094907401</v>
      </c>
      <c r="X1250" s="6" t="s">
        <v>4400</v>
      </c>
      <c r="Y1250" s="6" t="s">
        <v>518</v>
      </c>
    </row>
    <row r="1251" spans="1:25">
      <c r="A1251" s="6">
        <v>2026</v>
      </c>
      <c r="B1251" s="6" t="s">
        <v>530</v>
      </c>
      <c r="C1251" s="6" t="s">
        <v>531</v>
      </c>
      <c r="D1251" s="6" t="s">
        <v>3733</v>
      </c>
      <c r="E1251" s="6" t="s">
        <v>3734</v>
      </c>
      <c r="F1251" s="6" t="s">
        <v>534</v>
      </c>
      <c r="G1251" s="6" t="s">
        <v>528</v>
      </c>
      <c r="H1251" s="6" t="s">
        <v>526</v>
      </c>
      <c r="I1251" s="6">
        <v>0</v>
      </c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46">
        <v>45987.477094907401</v>
      </c>
      <c r="X1251" s="6" t="s">
        <v>4400</v>
      </c>
      <c r="Y1251" s="6" t="s">
        <v>518</v>
      </c>
    </row>
    <row r="1252" spans="1:25">
      <c r="A1252" s="6">
        <v>2026</v>
      </c>
      <c r="B1252" s="6" t="s">
        <v>530</v>
      </c>
      <c r="C1252" s="6" t="s">
        <v>531</v>
      </c>
      <c r="D1252" s="6" t="s">
        <v>639</v>
      </c>
      <c r="E1252" s="6" t="s">
        <v>640</v>
      </c>
      <c r="F1252" s="6" t="s">
        <v>534</v>
      </c>
      <c r="G1252" s="6" t="s">
        <v>528</v>
      </c>
      <c r="H1252" s="6" t="s">
        <v>526</v>
      </c>
      <c r="I1252" s="6">
        <v>0</v>
      </c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46">
        <v>45987.477094907401</v>
      </c>
      <c r="X1252" s="6" t="s">
        <v>4400</v>
      </c>
      <c r="Y1252" s="6" t="s">
        <v>518</v>
      </c>
    </row>
    <row r="1253" spans="1:25">
      <c r="A1253" s="6">
        <v>2026</v>
      </c>
      <c r="B1253" s="6" t="s">
        <v>530</v>
      </c>
      <c r="C1253" s="6" t="s">
        <v>531</v>
      </c>
      <c r="D1253" s="6" t="s">
        <v>615</v>
      </c>
      <c r="E1253" s="6" t="s">
        <v>616</v>
      </c>
      <c r="F1253" s="6" t="s">
        <v>534</v>
      </c>
      <c r="G1253" s="6" t="s">
        <v>528</v>
      </c>
      <c r="H1253" s="6" t="s">
        <v>526</v>
      </c>
      <c r="I1253" s="6">
        <v>17000</v>
      </c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46">
        <v>45987.477094907401</v>
      </c>
      <c r="X1253" s="6" t="s">
        <v>4400</v>
      </c>
      <c r="Y1253" s="6" t="s">
        <v>518</v>
      </c>
    </row>
    <row r="1254" spans="1:25">
      <c r="A1254" s="6">
        <v>2026</v>
      </c>
      <c r="B1254" s="6" t="s">
        <v>530</v>
      </c>
      <c r="C1254" s="6" t="s">
        <v>531</v>
      </c>
      <c r="D1254" s="6" t="s">
        <v>2529</v>
      </c>
      <c r="E1254" s="6" t="s">
        <v>2530</v>
      </c>
      <c r="F1254" s="6" t="s">
        <v>534</v>
      </c>
      <c r="G1254" s="6" t="s">
        <v>528</v>
      </c>
      <c r="H1254" s="6" t="s">
        <v>526</v>
      </c>
      <c r="I1254" s="6">
        <v>0</v>
      </c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46">
        <v>45987.477094907401</v>
      </c>
      <c r="X1254" s="6" t="s">
        <v>4400</v>
      </c>
      <c r="Y1254" s="6" t="s">
        <v>518</v>
      </c>
    </row>
    <row r="1255" spans="1:25">
      <c r="A1255" s="6">
        <v>2026</v>
      </c>
      <c r="B1255" s="6" t="s">
        <v>530</v>
      </c>
      <c r="C1255" s="6" t="s">
        <v>531</v>
      </c>
      <c r="D1255" s="6" t="s">
        <v>1423</v>
      </c>
      <c r="E1255" s="6" t="s">
        <v>1424</v>
      </c>
      <c r="F1255" s="6" t="s">
        <v>534</v>
      </c>
      <c r="G1255" s="6" t="s">
        <v>528</v>
      </c>
      <c r="H1255" s="6" t="s">
        <v>526</v>
      </c>
      <c r="I1255" s="6">
        <v>2094035.96</v>
      </c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46">
        <v>45987.477094907401</v>
      </c>
      <c r="X1255" s="6" t="s">
        <v>4400</v>
      </c>
      <c r="Y1255" s="6" t="s">
        <v>518</v>
      </c>
    </row>
    <row r="1256" spans="1:25">
      <c r="A1256" s="6">
        <v>2026</v>
      </c>
      <c r="B1256" s="6" t="s">
        <v>530</v>
      </c>
      <c r="C1256" s="6" t="s">
        <v>531</v>
      </c>
      <c r="D1256" s="6" t="s">
        <v>2647</v>
      </c>
      <c r="E1256" s="6" t="s">
        <v>2648</v>
      </c>
      <c r="F1256" s="6" t="s">
        <v>534</v>
      </c>
      <c r="G1256" s="6" t="s">
        <v>528</v>
      </c>
      <c r="H1256" s="6" t="s">
        <v>526</v>
      </c>
      <c r="I1256" s="6">
        <v>797045.19</v>
      </c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46">
        <v>45987.477094907401</v>
      </c>
      <c r="X1256" s="6" t="s">
        <v>4400</v>
      </c>
      <c r="Y1256" s="6" t="s">
        <v>518</v>
      </c>
    </row>
    <row r="1257" spans="1:25">
      <c r="A1257" s="6">
        <v>2026</v>
      </c>
      <c r="B1257" s="6" t="s">
        <v>530</v>
      </c>
      <c r="C1257" s="6" t="s">
        <v>531</v>
      </c>
      <c r="D1257" s="6" t="s">
        <v>3361</v>
      </c>
      <c r="E1257" s="6" t="s">
        <v>3362</v>
      </c>
      <c r="F1257" s="6" t="s">
        <v>534</v>
      </c>
      <c r="G1257" s="6" t="s">
        <v>528</v>
      </c>
      <c r="H1257" s="6" t="s">
        <v>526</v>
      </c>
      <c r="I1257" s="6">
        <v>250000</v>
      </c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46">
        <v>45987.477094907401</v>
      </c>
      <c r="X1257" s="6" t="s">
        <v>4400</v>
      </c>
      <c r="Y1257" s="6" t="s">
        <v>518</v>
      </c>
    </row>
    <row r="1258" spans="1:25">
      <c r="A1258" s="6">
        <v>2026</v>
      </c>
      <c r="B1258" s="6" t="s">
        <v>530</v>
      </c>
      <c r="C1258" s="6" t="s">
        <v>531</v>
      </c>
      <c r="D1258" s="6" t="s">
        <v>1041</v>
      </c>
      <c r="E1258" s="6" t="s">
        <v>1042</v>
      </c>
      <c r="F1258" s="6" t="s">
        <v>534</v>
      </c>
      <c r="G1258" s="6" t="s">
        <v>528</v>
      </c>
      <c r="H1258" s="6" t="s">
        <v>526</v>
      </c>
      <c r="I1258" s="6">
        <v>30000</v>
      </c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46">
        <v>45987.477094907401</v>
      </c>
      <c r="X1258" s="6" t="s">
        <v>4400</v>
      </c>
      <c r="Y1258" s="6" t="s">
        <v>518</v>
      </c>
    </row>
    <row r="1259" spans="1:25">
      <c r="A1259" s="6">
        <v>2026</v>
      </c>
      <c r="B1259" s="6" t="s">
        <v>530</v>
      </c>
      <c r="C1259" s="6" t="s">
        <v>531</v>
      </c>
      <c r="D1259" s="6" t="s">
        <v>1431</v>
      </c>
      <c r="E1259" s="6" t="s">
        <v>1432</v>
      </c>
      <c r="F1259" s="6" t="s">
        <v>534</v>
      </c>
      <c r="G1259" s="6" t="s">
        <v>528</v>
      </c>
      <c r="H1259" s="6" t="s">
        <v>526</v>
      </c>
      <c r="I1259" s="6">
        <v>1000</v>
      </c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46">
        <v>45987.477094907401</v>
      </c>
      <c r="X1259" s="6" t="s">
        <v>4400</v>
      </c>
      <c r="Y1259" s="6" t="s">
        <v>518</v>
      </c>
    </row>
    <row r="1260" spans="1:25">
      <c r="A1260" s="6">
        <v>2026</v>
      </c>
      <c r="B1260" s="6" t="s">
        <v>530</v>
      </c>
      <c r="C1260" s="6" t="s">
        <v>531</v>
      </c>
      <c r="D1260" s="6" t="s">
        <v>1181</v>
      </c>
      <c r="E1260" s="6" t="s">
        <v>1182</v>
      </c>
      <c r="F1260" s="6" t="s">
        <v>534</v>
      </c>
      <c r="G1260" s="6" t="s">
        <v>528</v>
      </c>
      <c r="H1260" s="6" t="s">
        <v>526</v>
      </c>
      <c r="I1260" s="6">
        <v>0</v>
      </c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46">
        <v>45987.477094907401</v>
      </c>
      <c r="X1260" s="6" t="s">
        <v>4400</v>
      </c>
      <c r="Y1260" s="6" t="s">
        <v>518</v>
      </c>
    </row>
    <row r="1261" spans="1:25">
      <c r="A1261" s="6">
        <v>2026</v>
      </c>
      <c r="B1261" s="6" t="s">
        <v>530</v>
      </c>
      <c r="C1261" s="6" t="s">
        <v>531</v>
      </c>
      <c r="D1261" s="6" t="s">
        <v>2175</v>
      </c>
      <c r="E1261" s="6" t="s">
        <v>2176</v>
      </c>
      <c r="F1261" s="6" t="s">
        <v>534</v>
      </c>
      <c r="G1261" s="6" t="s">
        <v>528</v>
      </c>
      <c r="H1261" s="6" t="s">
        <v>526</v>
      </c>
      <c r="I1261" s="6">
        <v>0</v>
      </c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46">
        <v>45987.477094907401</v>
      </c>
      <c r="X1261" s="6" t="s">
        <v>4400</v>
      </c>
      <c r="Y1261" s="6" t="s">
        <v>518</v>
      </c>
    </row>
    <row r="1262" spans="1:25">
      <c r="A1262" s="6">
        <v>2026</v>
      </c>
      <c r="B1262" s="6" t="s">
        <v>530</v>
      </c>
      <c r="C1262" s="6" t="s">
        <v>531</v>
      </c>
      <c r="D1262" s="6" t="s">
        <v>4141</v>
      </c>
      <c r="E1262" s="6" t="s">
        <v>4142</v>
      </c>
      <c r="F1262" s="6" t="s">
        <v>534</v>
      </c>
      <c r="G1262" s="6" t="s">
        <v>528</v>
      </c>
      <c r="H1262" s="6" t="s">
        <v>526</v>
      </c>
      <c r="I1262" s="6">
        <v>0</v>
      </c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46">
        <v>45987.477094907401</v>
      </c>
      <c r="X1262" s="6" t="s">
        <v>4400</v>
      </c>
      <c r="Y1262" s="6" t="s">
        <v>518</v>
      </c>
    </row>
    <row r="1263" spans="1:25">
      <c r="A1263" s="6">
        <v>2026</v>
      </c>
      <c r="B1263" s="6" t="s">
        <v>530</v>
      </c>
      <c r="C1263" s="6" t="s">
        <v>531</v>
      </c>
      <c r="D1263" s="6" t="s">
        <v>2487</v>
      </c>
      <c r="E1263" s="6" t="s">
        <v>2488</v>
      </c>
      <c r="F1263" s="6" t="s">
        <v>534</v>
      </c>
      <c r="G1263" s="6" t="s">
        <v>528</v>
      </c>
      <c r="H1263" s="6" t="s">
        <v>526</v>
      </c>
      <c r="I1263" s="6">
        <v>0</v>
      </c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46">
        <v>45987.477094907401</v>
      </c>
      <c r="X1263" s="6" t="s">
        <v>4400</v>
      </c>
      <c r="Y1263" s="6" t="s">
        <v>518</v>
      </c>
    </row>
    <row r="1264" spans="1:25">
      <c r="A1264" s="6">
        <v>2026</v>
      </c>
      <c r="B1264" s="6" t="s">
        <v>530</v>
      </c>
      <c r="C1264" s="6" t="s">
        <v>531</v>
      </c>
      <c r="D1264" s="6" t="s">
        <v>3389</v>
      </c>
      <c r="E1264" s="6" t="s">
        <v>3390</v>
      </c>
      <c r="F1264" s="6" t="s">
        <v>534</v>
      </c>
      <c r="G1264" s="6" t="s">
        <v>528</v>
      </c>
      <c r="H1264" s="6" t="s">
        <v>526</v>
      </c>
      <c r="I1264" s="6">
        <v>164888.72</v>
      </c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46">
        <v>45987.477094907401</v>
      </c>
      <c r="X1264" s="6" t="s">
        <v>4400</v>
      </c>
      <c r="Y1264" s="6" t="s">
        <v>518</v>
      </c>
    </row>
    <row r="1265" spans="1:25">
      <c r="A1265" s="6">
        <v>2026</v>
      </c>
      <c r="B1265" s="6" t="s">
        <v>530</v>
      </c>
      <c r="C1265" s="6" t="s">
        <v>531</v>
      </c>
      <c r="D1265" s="6" t="s">
        <v>1019</v>
      </c>
      <c r="E1265" s="6" t="s">
        <v>1020</v>
      </c>
      <c r="F1265" s="6" t="s">
        <v>534</v>
      </c>
      <c r="G1265" s="6" t="s">
        <v>528</v>
      </c>
      <c r="H1265" s="6" t="s">
        <v>526</v>
      </c>
      <c r="I1265" s="6">
        <v>0</v>
      </c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46">
        <v>45987.477094907401</v>
      </c>
      <c r="X1265" s="6" t="s">
        <v>4400</v>
      </c>
      <c r="Y1265" s="6" t="s">
        <v>518</v>
      </c>
    </row>
    <row r="1266" spans="1:25">
      <c r="A1266" s="6">
        <v>2026</v>
      </c>
      <c r="B1266" s="6" t="s">
        <v>530</v>
      </c>
      <c r="C1266" s="6" t="s">
        <v>531</v>
      </c>
      <c r="D1266" s="6" t="s">
        <v>4231</v>
      </c>
      <c r="E1266" s="6" t="s">
        <v>4232</v>
      </c>
      <c r="F1266" s="6" t="s">
        <v>534</v>
      </c>
      <c r="G1266" s="6" t="s">
        <v>528</v>
      </c>
      <c r="H1266" s="6" t="s">
        <v>526</v>
      </c>
      <c r="I1266" s="6">
        <v>31195000</v>
      </c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46">
        <v>45987.477094907401</v>
      </c>
      <c r="X1266" s="6" t="s">
        <v>4400</v>
      </c>
      <c r="Y1266" s="6" t="s">
        <v>518</v>
      </c>
    </row>
    <row r="1267" spans="1:25">
      <c r="A1267" s="6">
        <v>2026</v>
      </c>
      <c r="B1267" s="6" t="s">
        <v>530</v>
      </c>
      <c r="C1267" s="6" t="s">
        <v>531</v>
      </c>
      <c r="D1267" s="6" t="s">
        <v>1413</v>
      </c>
      <c r="E1267" s="6" t="s">
        <v>1414</v>
      </c>
      <c r="F1267" s="6" t="s">
        <v>534</v>
      </c>
      <c r="G1267" s="6" t="s">
        <v>528</v>
      </c>
      <c r="H1267" s="6" t="s">
        <v>526</v>
      </c>
      <c r="I1267" s="6">
        <v>63470</v>
      </c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46">
        <v>45987.477094907401</v>
      </c>
      <c r="X1267" s="6" t="s">
        <v>4400</v>
      </c>
      <c r="Y1267" s="6" t="s">
        <v>518</v>
      </c>
    </row>
    <row r="1268" spans="1:25">
      <c r="A1268" s="6">
        <v>2026</v>
      </c>
      <c r="B1268" s="6" t="s">
        <v>530</v>
      </c>
      <c r="C1268" s="6" t="s">
        <v>531</v>
      </c>
      <c r="D1268" s="6" t="s">
        <v>3659</v>
      </c>
      <c r="E1268" s="6" t="s">
        <v>3660</v>
      </c>
      <c r="F1268" s="6" t="s">
        <v>534</v>
      </c>
      <c r="G1268" s="6" t="s">
        <v>528</v>
      </c>
      <c r="H1268" s="6" t="s">
        <v>526</v>
      </c>
      <c r="I1268" s="6">
        <v>0</v>
      </c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46">
        <v>45987.477094907401</v>
      </c>
      <c r="X1268" s="6" t="s">
        <v>4400</v>
      </c>
      <c r="Y1268" s="6" t="s">
        <v>518</v>
      </c>
    </row>
    <row r="1269" spans="1:25">
      <c r="A1269" s="6">
        <v>2026</v>
      </c>
      <c r="B1269" s="6" t="s">
        <v>530</v>
      </c>
      <c r="C1269" s="6" t="s">
        <v>531</v>
      </c>
      <c r="D1269" s="6" t="s">
        <v>1337</v>
      </c>
      <c r="E1269" s="6" t="s">
        <v>1338</v>
      </c>
      <c r="F1269" s="6" t="s">
        <v>534</v>
      </c>
      <c r="G1269" s="6" t="s">
        <v>528</v>
      </c>
      <c r="H1269" s="6" t="s">
        <v>526</v>
      </c>
      <c r="I1269" s="6">
        <v>10000</v>
      </c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46">
        <v>45987.477094907401</v>
      </c>
      <c r="X1269" s="6" t="s">
        <v>4400</v>
      </c>
      <c r="Y1269" s="6" t="s">
        <v>518</v>
      </c>
    </row>
    <row r="1270" spans="1:25">
      <c r="A1270" s="6">
        <v>2026</v>
      </c>
      <c r="B1270" s="6" t="s">
        <v>530</v>
      </c>
      <c r="C1270" s="6" t="s">
        <v>531</v>
      </c>
      <c r="D1270" s="6" t="s">
        <v>2787</v>
      </c>
      <c r="E1270" s="6" t="s">
        <v>2788</v>
      </c>
      <c r="F1270" s="6" t="s">
        <v>534</v>
      </c>
      <c r="G1270" s="6" t="s">
        <v>528</v>
      </c>
      <c r="H1270" s="6" t="s">
        <v>526</v>
      </c>
      <c r="I1270" s="6">
        <v>14421430.220000001</v>
      </c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46">
        <v>45987.477094907401</v>
      </c>
      <c r="X1270" s="6" t="s">
        <v>4400</v>
      </c>
      <c r="Y1270" s="6" t="s">
        <v>518</v>
      </c>
    </row>
    <row r="1271" spans="1:25">
      <c r="A1271" s="6">
        <v>2026</v>
      </c>
      <c r="B1271" s="6" t="s">
        <v>530</v>
      </c>
      <c r="C1271" s="6" t="s">
        <v>531</v>
      </c>
      <c r="D1271" s="6" t="s">
        <v>1349</v>
      </c>
      <c r="E1271" s="6" t="s">
        <v>1350</v>
      </c>
      <c r="F1271" s="6" t="s">
        <v>534</v>
      </c>
      <c r="G1271" s="6" t="s">
        <v>528</v>
      </c>
      <c r="H1271" s="6" t="s">
        <v>526</v>
      </c>
      <c r="I1271" s="6">
        <v>0</v>
      </c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46">
        <v>45987.477094907401</v>
      </c>
      <c r="X1271" s="6" t="s">
        <v>4400</v>
      </c>
      <c r="Y1271" s="6" t="s">
        <v>518</v>
      </c>
    </row>
    <row r="1272" spans="1:25">
      <c r="A1272" s="6">
        <v>2026</v>
      </c>
      <c r="B1272" s="6" t="s">
        <v>530</v>
      </c>
      <c r="C1272" s="6" t="s">
        <v>531</v>
      </c>
      <c r="D1272" s="6" t="s">
        <v>1969</v>
      </c>
      <c r="E1272" s="6" t="s">
        <v>1970</v>
      </c>
      <c r="F1272" s="6" t="s">
        <v>534</v>
      </c>
      <c r="G1272" s="6" t="s">
        <v>528</v>
      </c>
      <c r="H1272" s="6" t="s">
        <v>526</v>
      </c>
      <c r="I1272" s="6">
        <v>0</v>
      </c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46">
        <v>45987.477094907401</v>
      </c>
      <c r="X1272" s="6" t="s">
        <v>4400</v>
      </c>
      <c r="Y1272" s="6" t="s">
        <v>518</v>
      </c>
    </row>
    <row r="1273" spans="1:25">
      <c r="A1273" s="6">
        <v>2026</v>
      </c>
      <c r="B1273" s="6" t="s">
        <v>530</v>
      </c>
      <c r="C1273" s="6" t="s">
        <v>531</v>
      </c>
      <c r="D1273" s="6" t="s">
        <v>1383</v>
      </c>
      <c r="E1273" s="6" t="s">
        <v>1384</v>
      </c>
      <c r="F1273" s="6" t="s">
        <v>534</v>
      </c>
      <c r="G1273" s="6" t="s">
        <v>528</v>
      </c>
      <c r="H1273" s="6" t="s">
        <v>526</v>
      </c>
      <c r="I1273" s="6">
        <v>0</v>
      </c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46">
        <v>45987.477094907401</v>
      </c>
      <c r="X1273" s="6" t="s">
        <v>4400</v>
      </c>
      <c r="Y1273" s="6" t="s">
        <v>518</v>
      </c>
    </row>
    <row r="1274" spans="1:25">
      <c r="A1274" s="6">
        <v>2026</v>
      </c>
      <c r="B1274" s="6" t="s">
        <v>530</v>
      </c>
      <c r="C1274" s="6" t="s">
        <v>531</v>
      </c>
      <c r="D1274" s="6" t="s">
        <v>2165</v>
      </c>
      <c r="E1274" s="6" t="s">
        <v>2166</v>
      </c>
      <c r="F1274" s="6" t="s">
        <v>534</v>
      </c>
      <c r="G1274" s="6" t="s">
        <v>528</v>
      </c>
      <c r="H1274" s="6" t="s">
        <v>526</v>
      </c>
      <c r="I1274" s="6">
        <v>676000</v>
      </c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46">
        <v>45987.477094907401</v>
      </c>
      <c r="X1274" s="6" t="s">
        <v>4400</v>
      </c>
      <c r="Y1274" s="6" t="s">
        <v>518</v>
      </c>
    </row>
    <row r="1275" spans="1:25">
      <c r="A1275" s="6">
        <v>2026</v>
      </c>
      <c r="B1275" s="6" t="s">
        <v>530</v>
      </c>
      <c r="C1275" s="6" t="s">
        <v>531</v>
      </c>
      <c r="D1275" s="6" t="s">
        <v>1325</v>
      </c>
      <c r="E1275" s="6" t="s">
        <v>1326</v>
      </c>
      <c r="F1275" s="6" t="s">
        <v>534</v>
      </c>
      <c r="G1275" s="6" t="s">
        <v>528</v>
      </c>
      <c r="H1275" s="6" t="s">
        <v>526</v>
      </c>
      <c r="I1275" s="6">
        <v>0</v>
      </c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46">
        <v>45987.477094907401</v>
      </c>
      <c r="X1275" s="6" t="s">
        <v>4400</v>
      </c>
      <c r="Y1275" s="6" t="s">
        <v>518</v>
      </c>
    </row>
    <row r="1276" spans="1:25">
      <c r="A1276" s="6">
        <v>2026</v>
      </c>
      <c r="B1276" s="6" t="s">
        <v>530</v>
      </c>
      <c r="C1276" s="6" t="s">
        <v>531</v>
      </c>
      <c r="D1276" s="6" t="s">
        <v>2955</v>
      </c>
      <c r="E1276" s="6" t="s">
        <v>2956</v>
      </c>
      <c r="F1276" s="6" t="s">
        <v>534</v>
      </c>
      <c r="G1276" s="6" t="s">
        <v>528</v>
      </c>
      <c r="H1276" s="6" t="s">
        <v>526</v>
      </c>
      <c r="I1276" s="6">
        <v>14827883.960000001</v>
      </c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46">
        <v>45987.477094907401</v>
      </c>
      <c r="X1276" s="6" t="s">
        <v>4400</v>
      </c>
      <c r="Y1276" s="6" t="s">
        <v>518</v>
      </c>
    </row>
    <row r="1277" spans="1:25">
      <c r="A1277" s="6">
        <v>2026</v>
      </c>
      <c r="B1277" s="6" t="s">
        <v>530</v>
      </c>
      <c r="C1277" s="6" t="s">
        <v>531</v>
      </c>
      <c r="D1277" s="6" t="s">
        <v>3789</v>
      </c>
      <c r="E1277" s="6" t="s">
        <v>3790</v>
      </c>
      <c r="F1277" s="6" t="s">
        <v>534</v>
      </c>
      <c r="G1277" s="6" t="s">
        <v>528</v>
      </c>
      <c r="H1277" s="6" t="s">
        <v>526</v>
      </c>
      <c r="I1277" s="6">
        <v>0</v>
      </c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46">
        <v>45987.477094907401</v>
      </c>
      <c r="X1277" s="6" t="s">
        <v>4400</v>
      </c>
      <c r="Y1277" s="6" t="s">
        <v>518</v>
      </c>
    </row>
    <row r="1278" spans="1:25">
      <c r="A1278" s="6">
        <v>2026</v>
      </c>
      <c r="B1278" s="6" t="s">
        <v>530</v>
      </c>
      <c r="C1278" s="6" t="s">
        <v>531</v>
      </c>
      <c r="D1278" s="6" t="s">
        <v>3815</v>
      </c>
      <c r="E1278" s="6" t="s">
        <v>3816</v>
      </c>
      <c r="F1278" s="6" t="s">
        <v>534</v>
      </c>
      <c r="G1278" s="6" t="s">
        <v>528</v>
      </c>
      <c r="H1278" s="6" t="s">
        <v>526</v>
      </c>
      <c r="I1278" s="6">
        <v>252154930.88</v>
      </c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46">
        <v>45987.477094907401</v>
      </c>
      <c r="X1278" s="6" t="s">
        <v>4400</v>
      </c>
      <c r="Y1278" s="6" t="s">
        <v>518</v>
      </c>
    </row>
    <row r="1279" spans="1:25">
      <c r="A1279" s="6">
        <v>2026</v>
      </c>
      <c r="B1279" s="6" t="s">
        <v>530</v>
      </c>
      <c r="C1279" s="6" t="s">
        <v>531</v>
      </c>
      <c r="D1279" s="6" t="s">
        <v>4195</v>
      </c>
      <c r="E1279" s="6" t="s">
        <v>4196</v>
      </c>
      <c r="F1279" s="6" t="s">
        <v>534</v>
      </c>
      <c r="G1279" s="6" t="s">
        <v>528</v>
      </c>
      <c r="H1279" s="6" t="s">
        <v>526</v>
      </c>
      <c r="I1279" s="6">
        <v>20000</v>
      </c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46">
        <v>45987.477094907401</v>
      </c>
      <c r="X1279" s="6" t="s">
        <v>4400</v>
      </c>
      <c r="Y1279" s="6" t="s">
        <v>518</v>
      </c>
    </row>
    <row r="1280" spans="1:25">
      <c r="A1280" s="6">
        <v>2026</v>
      </c>
      <c r="B1280" s="6" t="s">
        <v>530</v>
      </c>
      <c r="C1280" s="6" t="s">
        <v>531</v>
      </c>
      <c r="D1280" s="6" t="s">
        <v>2959</v>
      </c>
      <c r="E1280" s="6" t="s">
        <v>2960</v>
      </c>
      <c r="F1280" s="6" t="s">
        <v>534</v>
      </c>
      <c r="G1280" s="6" t="s">
        <v>528</v>
      </c>
      <c r="H1280" s="6" t="s">
        <v>526</v>
      </c>
      <c r="I1280" s="6">
        <v>500000</v>
      </c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46">
        <v>45987.477094907401</v>
      </c>
      <c r="X1280" s="6" t="s">
        <v>4400</v>
      </c>
      <c r="Y1280" s="6" t="s">
        <v>518</v>
      </c>
    </row>
    <row r="1281" spans="1:25">
      <c r="A1281" s="6">
        <v>2026</v>
      </c>
      <c r="B1281" s="6" t="s">
        <v>530</v>
      </c>
      <c r="C1281" s="6" t="s">
        <v>531</v>
      </c>
      <c r="D1281" s="6" t="s">
        <v>1009</v>
      </c>
      <c r="E1281" s="6" t="s">
        <v>1010</v>
      </c>
      <c r="F1281" s="6" t="s">
        <v>534</v>
      </c>
      <c r="G1281" s="6" t="s">
        <v>528</v>
      </c>
      <c r="H1281" s="6" t="s">
        <v>526</v>
      </c>
      <c r="I1281" s="6">
        <v>1000</v>
      </c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46">
        <v>45987.477094907401</v>
      </c>
      <c r="X1281" s="6" t="s">
        <v>4400</v>
      </c>
      <c r="Y1281" s="6" t="s">
        <v>518</v>
      </c>
    </row>
    <row r="1282" spans="1:25">
      <c r="A1282" s="6">
        <v>2026</v>
      </c>
      <c r="B1282" s="6" t="s">
        <v>530</v>
      </c>
      <c r="C1282" s="6" t="s">
        <v>531</v>
      </c>
      <c r="D1282" s="6" t="s">
        <v>2465</v>
      </c>
      <c r="E1282" s="6" t="s">
        <v>2466</v>
      </c>
      <c r="F1282" s="6" t="s">
        <v>534</v>
      </c>
      <c r="G1282" s="6" t="s">
        <v>528</v>
      </c>
      <c r="H1282" s="6" t="s">
        <v>526</v>
      </c>
      <c r="I1282" s="6">
        <v>0</v>
      </c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46">
        <v>45987.477094907401</v>
      </c>
      <c r="X1282" s="6" t="s">
        <v>4400</v>
      </c>
      <c r="Y1282" s="6" t="s">
        <v>518</v>
      </c>
    </row>
    <row r="1283" spans="1:25">
      <c r="A1283" s="6">
        <v>2026</v>
      </c>
      <c r="B1283" s="6" t="s">
        <v>530</v>
      </c>
      <c r="C1283" s="6" t="s">
        <v>531</v>
      </c>
      <c r="D1283" s="6" t="s">
        <v>1731</v>
      </c>
      <c r="E1283" s="6" t="s">
        <v>1732</v>
      </c>
      <c r="F1283" s="6" t="s">
        <v>534</v>
      </c>
      <c r="G1283" s="6" t="s">
        <v>528</v>
      </c>
      <c r="H1283" s="6" t="s">
        <v>526</v>
      </c>
      <c r="I1283" s="6">
        <v>0</v>
      </c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46">
        <v>45987.477094907401</v>
      </c>
      <c r="X1283" s="6" t="s">
        <v>4400</v>
      </c>
      <c r="Y1283" s="6" t="s">
        <v>518</v>
      </c>
    </row>
    <row r="1284" spans="1:25">
      <c r="A1284" s="6">
        <v>2026</v>
      </c>
      <c r="B1284" s="6" t="s">
        <v>530</v>
      </c>
      <c r="C1284" s="6" t="s">
        <v>531</v>
      </c>
      <c r="D1284" s="6" t="s">
        <v>3963</v>
      </c>
      <c r="E1284" s="6" t="s">
        <v>3964</v>
      </c>
      <c r="F1284" s="6" t="s">
        <v>534</v>
      </c>
      <c r="G1284" s="6" t="s">
        <v>528</v>
      </c>
      <c r="H1284" s="6" t="s">
        <v>526</v>
      </c>
      <c r="I1284" s="6">
        <v>6500</v>
      </c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46">
        <v>45987.477094907401</v>
      </c>
      <c r="X1284" s="6" t="s">
        <v>4400</v>
      </c>
      <c r="Y1284" s="6" t="s">
        <v>518</v>
      </c>
    </row>
    <row r="1285" spans="1:25">
      <c r="A1285" s="6">
        <v>2026</v>
      </c>
      <c r="B1285" s="6" t="s">
        <v>530</v>
      </c>
      <c r="C1285" s="6" t="s">
        <v>531</v>
      </c>
      <c r="D1285" s="6" t="s">
        <v>643</v>
      </c>
      <c r="E1285" s="6" t="s">
        <v>644</v>
      </c>
      <c r="F1285" s="6" t="s">
        <v>534</v>
      </c>
      <c r="G1285" s="6" t="s">
        <v>528</v>
      </c>
      <c r="H1285" s="6" t="s">
        <v>526</v>
      </c>
      <c r="I1285" s="6">
        <v>0</v>
      </c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46">
        <v>45987.477094907401</v>
      </c>
      <c r="X1285" s="6" t="s">
        <v>4400</v>
      </c>
      <c r="Y1285" s="6" t="s">
        <v>518</v>
      </c>
    </row>
    <row r="1286" spans="1:25">
      <c r="A1286" s="6">
        <v>2026</v>
      </c>
      <c r="B1286" s="6" t="s">
        <v>530</v>
      </c>
      <c r="C1286" s="6" t="s">
        <v>531</v>
      </c>
      <c r="D1286" s="6" t="s">
        <v>2731</v>
      </c>
      <c r="E1286" s="6" t="s">
        <v>2732</v>
      </c>
      <c r="F1286" s="6" t="s">
        <v>534</v>
      </c>
      <c r="G1286" s="6" t="s">
        <v>528</v>
      </c>
      <c r="H1286" s="6" t="s">
        <v>526</v>
      </c>
      <c r="I1286" s="6">
        <v>0</v>
      </c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46">
        <v>45987.477094907401</v>
      </c>
      <c r="X1286" s="6" t="s">
        <v>4400</v>
      </c>
      <c r="Y1286" s="6" t="s">
        <v>518</v>
      </c>
    </row>
    <row r="1287" spans="1:25">
      <c r="A1287" s="6">
        <v>2026</v>
      </c>
      <c r="B1287" s="6" t="s">
        <v>530</v>
      </c>
      <c r="C1287" s="6" t="s">
        <v>531</v>
      </c>
      <c r="D1287" s="6" t="s">
        <v>3207</v>
      </c>
      <c r="E1287" s="6" t="s">
        <v>3208</v>
      </c>
      <c r="F1287" s="6" t="s">
        <v>534</v>
      </c>
      <c r="G1287" s="6" t="s">
        <v>528</v>
      </c>
      <c r="H1287" s="6" t="s">
        <v>526</v>
      </c>
      <c r="I1287" s="6">
        <v>0</v>
      </c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46">
        <v>45987.477094907401</v>
      </c>
      <c r="X1287" s="6" t="s">
        <v>4400</v>
      </c>
      <c r="Y1287" s="6" t="s">
        <v>518</v>
      </c>
    </row>
    <row r="1288" spans="1:25">
      <c r="A1288" s="6">
        <v>2026</v>
      </c>
      <c r="B1288" s="6" t="s">
        <v>530</v>
      </c>
      <c r="C1288" s="6" t="s">
        <v>531</v>
      </c>
      <c r="D1288" s="6" t="s">
        <v>611</v>
      </c>
      <c r="E1288" s="6" t="s">
        <v>612</v>
      </c>
      <c r="F1288" s="6" t="s">
        <v>534</v>
      </c>
      <c r="G1288" s="6" t="s">
        <v>528</v>
      </c>
      <c r="H1288" s="6" t="s">
        <v>526</v>
      </c>
      <c r="I1288" s="6">
        <v>0</v>
      </c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46">
        <v>45987.477094907401</v>
      </c>
      <c r="X1288" s="6" t="s">
        <v>4400</v>
      </c>
      <c r="Y1288" s="6" t="s">
        <v>518</v>
      </c>
    </row>
    <row r="1289" spans="1:25">
      <c r="A1289" s="6">
        <v>2026</v>
      </c>
      <c r="B1289" s="6" t="s">
        <v>530</v>
      </c>
      <c r="C1289" s="6" t="s">
        <v>531</v>
      </c>
      <c r="D1289" s="6" t="s">
        <v>1097</v>
      </c>
      <c r="E1289" s="6" t="s">
        <v>1098</v>
      </c>
      <c r="F1289" s="6" t="s">
        <v>534</v>
      </c>
      <c r="G1289" s="6" t="s">
        <v>528</v>
      </c>
      <c r="H1289" s="6" t="s">
        <v>526</v>
      </c>
      <c r="I1289" s="6">
        <v>0</v>
      </c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46">
        <v>45987.477094907401</v>
      </c>
      <c r="X1289" s="6" t="s">
        <v>4400</v>
      </c>
      <c r="Y1289" s="6" t="s">
        <v>518</v>
      </c>
    </row>
    <row r="1290" spans="1:25">
      <c r="A1290" s="6">
        <v>2026</v>
      </c>
      <c r="B1290" s="6" t="s">
        <v>530</v>
      </c>
      <c r="C1290" s="6" t="s">
        <v>531</v>
      </c>
      <c r="D1290" s="6" t="s">
        <v>2445</v>
      </c>
      <c r="E1290" s="6" t="s">
        <v>2446</v>
      </c>
      <c r="F1290" s="6" t="s">
        <v>534</v>
      </c>
      <c r="G1290" s="6" t="s">
        <v>528</v>
      </c>
      <c r="H1290" s="6" t="s">
        <v>526</v>
      </c>
      <c r="I1290" s="6">
        <v>839422.61</v>
      </c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46">
        <v>45987.477094907401</v>
      </c>
      <c r="X1290" s="6" t="s">
        <v>4400</v>
      </c>
      <c r="Y1290" s="6" t="s">
        <v>518</v>
      </c>
    </row>
    <row r="1291" spans="1:25">
      <c r="A1291" s="6">
        <v>2026</v>
      </c>
      <c r="B1291" s="6" t="s">
        <v>530</v>
      </c>
      <c r="C1291" s="6" t="s">
        <v>531</v>
      </c>
      <c r="D1291" s="6" t="s">
        <v>2603</v>
      </c>
      <c r="E1291" s="6" t="s">
        <v>2604</v>
      </c>
      <c r="F1291" s="6" t="s">
        <v>534</v>
      </c>
      <c r="G1291" s="6" t="s">
        <v>528</v>
      </c>
      <c r="H1291" s="6" t="s">
        <v>526</v>
      </c>
      <c r="I1291" s="6">
        <v>787372.23</v>
      </c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46">
        <v>45987.477094907401</v>
      </c>
      <c r="X1291" s="6" t="s">
        <v>4400</v>
      </c>
      <c r="Y1291" s="6" t="s">
        <v>518</v>
      </c>
    </row>
    <row r="1292" spans="1:25">
      <c r="A1292" s="6">
        <v>2026</v>
      </c>
      <c r="B1292" s="6" t="s">
        <v>530</v>
      </c>
      <c r="C1292" s="6" t="s">
        <v>531</v>
      </c>
      <c r="D1292" s="6" t="s">
        <v>2391</v>
      </c>
      <c r="E1292" s="6" t="s">
        <v>2392</v>
      </c>
      <c r="F1292" s="6" t="s">
        <v>534</v>
      </c>
      <c r="G1292" s="6" t="s">
        <v>528</v>
      </c>
      <c r="H1292" s="6" t="s">
        <v>526</v>
      </c>
      <c r="I1292" s="6">
        <v>112562.79</v>
      </c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46">
        <v>45987.477094907401</v>
      </c>
      <c r="X1292" s="6" t="s">
        <v>4400</v>
      </c>
      <c r="Y1292" s="6" t="s">
        <v>518</v>
      </c>
    </row>
    <row r="1293" spans="1:25">
      <c r="A1293" s="6">
        <v>2026</v>
      </c>
      <c r="B1293" s="6" t="s">
        <v>530</v>
      </c>
      <c r="C1293" s="6" t="s">
        <v>531</v>
      </c>
      <c r="D1293" s="6" t="s">
        <v>653</v>
      </c>
      <c r="E1293" s="6" t="s">
        <v>654</v>
      </c>
      <c r="F1293" s="6" t="s">
        <v>534</v>
      </c>
      <c r="G1293" s="6" t="s">
        <v>528</v>
      </c>
      <c r="H1293" s="6" t="s">
        <v>526</v>
      </c>
      <c r="I1293" s="6">
        <v>0</v>
      </c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46">
        <v>45987.477094907401</v>
      </c>
      <c r="X1293" s="6" t="s">
        <v>4400</v>
      </c>
      <c r="Y1293" s="6" t="s">
        <v>518</v>
      </c>
    </row>
    <row r="1294" spans="1:25">
      <c r="A1294" s="6">
        <v>2026</v>
      </c>
      <c r="B1294" s="6" t="s">
        <v>530</v>
      </c>
      <c r="C1294" s="6" t="s">
        <v>531</v>
      </c>
      <c r="D1294" s="6" t="s">
        <v>2561</v>
      </c>
      <c r="E1294" s="6" t="s">
        <v>2562</v>
      </c>
      <c r="F1294" s="6" t="s">
        <v>534</v>
      </c>
      <c r="G1294" s="6" t="s">
        <v>528</v>
      </c>
      <c r="H1294" s="6" t="s">
        <v>526</v>
      </c>
      <c r="I1294" s="6">
        <v>0</v>
      </c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46">
        <v>45987.477094907401</v>
      </c>
      <c r="X1294" s="6" t="s">
        <v>4400</v>
      </c>
      <c r="Y1294" s="6" t="s">
        <v>518</v>
      </c>
    </row>
    <row r="1295" spans="1:25">
      <c r="A1295" s="6">
        <v>2026</v>
      </c>
      <c r="B1295" s="6" t="s">
        <v>530</v>
      </c>
      <c r="C1295" s="6" t="s">
        <v>531</v>
      </c>
      <c r="D1295" s="6" t="s">
        <v>1059</v>
      </c>
      <c r="E1295" s="6" t="s">
        <v>1060</v>
      </c>
      <c r="F1295" s="6" t="s">
        <v>534</v>
      </c>
      <c r="G1295" s="6" t="s">
        <v>528</v>
      </c>
      <c r="H1295" s="6" t="s">
        <v>526</v>
      </c>
      <c r="I1295" s="6">
        <v>0</v>
      </c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46">
        <v>45987.477094907401</v>
      </c>
      <c r="X1295" s="6" t="s">
        <v>4400</v>
      </c>
      <c r="Y1295" s="6" t="s">
        <v>518</v>
      </c>
    </row>
    <row r="1296" spans="1:25">
      <c r="A1296" s="6">
        <v>2026</v>
      </c>
      <c r="B1296" s="6" t="s">
        <v>530</v>
      </c>
      <c r="C1296" s="6" t="s">
        <v>531</v>
      </c>
      <c r="D1296" s="6" t="s">
        <v>949</v>
      </c>
      <c r="E1296" s="6" t="s">
        <v>950</v>
      </c>
      <c r="F1296" s="6" t="s">
        <v>534</v>
      </c>
      <c r="G1296" s="6" t="s">
        <v>528</v>
      </c>
      <c r="H1296" s="6" t="s">
        <v>526</v>
      </c>
      <c r="I1296" s="6">
        <v>0</v>
      </c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46">
        <v>45987.477094907401</v>
      </c>
      <c r="X1296" s="6" t="s">
        <v>4400</v>
      </c>
      <c r="Y1296" s="6" t="s">
        <v>518</v>
      </c>
    </row>
    <row r="1297" spans="1:25">
      <c r="A1297" s="6">
        <v>2026</v>
      </c>
      <c r="B1297" s="6" t="s">
        <v>530</v>
      </c>
      <c r="C1297" s="6" t="s">
        <v>531</v>
      </c>
      <c r="D1297" s="6" t="s">
        <v>809</v>
      </c>
      <c r="E1297" s="6" t="s">
        <v>810</v>
      </c>
      <c r="F1297" s="6" t="s">
        <v>534</v>
      </c>
      <c r="G1297" s="6" t="s">
        <v>528</v>
      </c>
      <c r="H1297" s="6" t="s">
        <v>526</v>
      </c>
      <c r="I1297" s="6">
        <v>0</v>
      </c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46">
        <v>45987.477094907401</v>
      </c>
      <c r="X1297" s="6" t="s">
        <v>4400</v>
      </c>
      <c r="Y1297" s="6" t="s">
        <v>518</v>
      </c>
    </row>
    <row r="1298" spans="1:25">
      <c r="A1298" s="6">
        <v>2026</v>
      </c>
      <c r="B1298" s="6" t="s">
        <v>530</v>
      </c>
      <c r="C1298" s="6" t="s">
        <v>531</v>
      </c>
      <c r="D1298" s="6" t="s">
        <v>2785</v>
      </c>
      <c r="E1298" s="6" t="s">
        <v>2786</v>
      </c>
      <c r="F1298" s="6" t="s">
        <v>534</v>
      </c>
      <c r="G1298" s="6" t="s">
        <v>528</v>
      </c>
      <c r="H1298" s="6" t="s">
        <v>526</v>
      </c>
      <c r="I1298" s="6">
        <v>70181.460000000006</v>
      </c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46">
        <v>45987.477094907401</v>
      </c>
      <c r="X1298" s="6" t="s">
        <v>4400</v>
      </c>
      <c r="Y1298" s="6" t="s">
        <v>518</v>
      </c>
    </row>
    <row r="1299" spans="1:25">
      <c r="A1299" s="6">
        <v>2026</v>
      </c>
      <c r="B1299" s="6" t="s">
        <v>530</v>
      </c>
      <c r="C1299" s="6" t="s">
        <v>531</v>
      </c>
      <c r="D1299" s="6" t="s">
        <v>3015</v>
      </c>
      <c r="E1299" s="6" t="s">
        <v>3016</v>
      </c>
      <c r="F1299" s="6" t="s">
        <v>534</v>
      </c>
      <c r="G1299" s="6" t="s">
        <v>528</v>
      </c>
      <c r="H1299" s="6" t="s">
        <v>526</v>
      </c>
      <c r="I1299" s="6">
        <v>2566676</v>
      </c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46">
        <v>45987.477094907401</v>
      </c>
      <c r="X1299" s="6" t="s">
        <v>4400</v>
      </c>
      <c r="Y1299" s="6" t="s">
        <v>518</v>
      </c>
    </row>
    <row r="1300" spans="1:25">
      <c r="A1300" s="6">
        <v>2026</v>
      </c>
      <c r="B1300" s="6" t="s">
        <v>530</v>
      </c>
      <c r="C1300" s="6" t="s">
        <v>531</v>
      </c>
      <c r="D1300" s="6" t="s">
        <v>1185</v>
      </c>
      <c r="E1300" s="6" t="s">
        <v>1186</v>
      </c>
      <c r="F1300" s="6" t="s">
        <v>534</v>
      </c>
      <c r="G1300" s="6" t="s">
        <v>528</v>
      </c>
      <c r="H1300" s="6" t="s">
        <v>526</v>
      </c>
      <c r="I1300" s="6">
        <v>0</v>
      </c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46">
        <v>45987.477094907401</v>
      </c>
      <c r="X1300" s="6" t="s">
        <v>4400</v>
      </c>
      <c r="Y1300" s="6" t="s">
        <v>518</v>
      </c>
    </row>
    <row r="1301" spans="1:25">
      <c r="A1301" s="6">
        <v>2026</v>
      </c>
      <c r="B1301" s="6" t="s">
        <v>530</v>
      </c>
      <c r="C1301" s="6" t="s">
        <v>531</v>
      </c>
      <c r="D1301" s="6" t="s">
        <v>3151</v>
      </c>
      <c r="E1301" s="6" t="s">
        <v>3152</v>
      </c>
      <c r="F1301" s="6" t="s">
        <v>534</v>
      </c>
      <c r="G1301" s="6" t="s">
        <v>528</v>
      </c>
      <c r="H1301" s="6" t="s">
        <v>526</v>
      </c>
      <c r="I1301" s="6">
        <v>80000</v>
      </c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46">
        <v>45987.477094907401</v>
      </c>
      <c r="X1301" s="6" t="s">
        <v>4400</v>
      </c>
      <c r="Y1301" s="6" t="s">
        <v>518</v>
      </c>
    </row>
    <row r="1302" spans="1:25">
      <c r="A1302" s="6">
        <v>2026</v>
      </c>
      <c r="B1302" s="6" t="s">
        <v>530</v>
      </c>
      <c r="C1302" s="6" t="s">
        <v>531</v>
      </c>
      <c r="D1302" s="6" t="s">
        <v>1221</v>
      </c>
      <c r="E1302" s="6" t="s">
        <v>1222</v>
      </c>
      <c r="F1302" s="6" t="s">
        <v>534</v>
      </c>
      <c r="G1302" s="6" t="s">
        <v>528</v>
      </c>
      <c r="H1302" s="6" t="s">
        <v>526</v>
      </c>
      <c r="I1302" s="6">
        <v>0</v>
      </c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46">
        <v>45987.477094907401</v>
      </c>
      <c r="X1302" s="6" t="s">
        <v>4400</v>
      </c>
      <c r="Y1302" s="6" t="s">
        <v>518</v>
      </c>
    </row>
    <row r="1303" spans="1:25">
      <c r="A1303" s="6">
        <v>2026</v>
      </c>
      <c r="B1303" s="6" t="s">
        <v>530</v>
      </c>
      <c r="C1303" s="6" t="s">
        <v>531</v>
      </c>
      <c r="D1303" s="6" t="s">
        <v>1353</v>
      </c>
      <c r="E1303" s="6" t="s">
        <v>1354</v>
      </c>
      <c r="F1303" s="6" t="s">
        <v>534</v>
      </c>
      <c r="G1303" s="6" t="s">
        <v>528</v>
      </c>
      <c r="H1303" s="6" t="s">
        <v>526</v>
      </c>
      <c r="I1303" s="6">
        <v>-49903757.43</v>
      </c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46">
        <v>45987.477094907401</v>
      </c>
      <c r="X1303" s="6" t="s">
        <v>4400</v>
      </c>
      <c r="Y1303" s="6" t="s">
        <v>518</v>
      </c>
    </row>
    <row r="1304" spans="1:25">
      <c r="A1304" s="6">
        <v>2026</v>
      </c>
      <c r="B1304" s="6" t="s">
        <v>530</v>
      </c>
      <c r="C1304" s="6" t="s">
        <v>531</v>
      </c>
      <c r="D1304" s="6" t="s">
        <v>1159</v>
      </c>
      <c r="E1304" s="6" t="s">
        <v>1160</v>
      </c>
      <c r="F1304" s="6" t="s">
        <v>534</v>
      </c>
      <c r="G1304" s="6" t="s">
        <v>528</v>
      </c>
      <c r="H1304" s="6" t="s">
        <v>526</v>
      </c>
      <c r="I1304" s="6">
        <v>48500</v>
      </c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46">
        <v>45987.477094907401</v>
      </c>
      <c r="X1304" s="6" t="s">
        <v>4400</v>
      </c>
      <c r="Y1304" s="6" t="s">
        <v>518</v>
      </c>
    </row>
    <row r="1305" spans="1:25">
      <c r="A1305" s="6">
        <v>2026</v>
      </c>
      <c r="B1305" s="6" t="s">
        <v>530</v>
      </c>
      <c r="C1305" s="6" t="s">
        <v>531</v>
      </c>
      <c r="D1305" s="6" t="s">
        <v>3137</v>
      </c>
      <c r="E1305" s="6" t="s">
        <v>3138</v>
      </c>
      <c r="F1305" s="6" t="s">
        <v>534</v>
      </c>
      <c r="G1305" s="6" t="s">
        <v>528</v>
      </c>
      <c r="H1305" s="6" t="s">
        <v>526</v>
      </c>
      <c r="I1305" s="6">
        <v>28761.39</v>
      </c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46">
        <v>45987.477094907401</v>
      </c>
      <c r="X1305" s="6" t="s">
        <v>4400</v>
      </c>
      <c r="Y1305" s="6" t="s">
        <v>518</v>
      </c>
    </row>
    <row r="1306" spans="1:25">
      <c r="A1306" s="6">
        <v>2026</v>
      </c>
      <c r="B1306" s="6" t="s">
        <v>530</v>
      </c>
      <c r="C1306" s="6" t="s">
        <v>531</v>
      </c>
      <c r="D1306" s="6" t="s">
        <v>3615</v>
      </c>
      <c r="E1306" s="6" t="s">
        <v>3616</v>
      </c>
      <c r="F1306" s="6" t="s">
        <v>534</v>
      </c>
      <c r="G1306" s="6" t="s">
        <v>528</v>
      </c>
      <c r="H1306" s="6" t="s">
        <v>526</v>
      </c>
      <c r="I1306" s="6">
        <v>0</v>
      </c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46">
        <v>45987.477094907401</v>
      </c>
      <c r="X1306" s="6" t="s">
        <v>4400</v>
      </c>
      <c r="Y1306" s="6" t="s">
        <v>518</v>
      </c>
    </row>
    <row r="1307" spans="1:25">
      <c r="A1307" s="6">
        <v>2026</v>
      </c>
      <c r="B1307" s="6" t="s">
        <v>530</v>
      </c>
      <c r="C1307" s="6" t="s">
        <v>531</v>
      </c>
      <c r="D1307" s="6" t="s">
        <v>2427</v>
      </c>
      <c r="E1307" s="6" t="s">
        <v>2428</v>
      </c>
      <c r="F1307" s="6" t="s">
        <v>534</v>
      </c>
      <c r="G1307" s="6" t="s">
        <v>528</v>
      </c>
      <c r="H1307" s="6" t="s">
        <v>526</v>
      </c>
      <c r="I1307" s="6">
        <v>3434514.33</v>
      </c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46">
        <v>45987.477094907401</v>
      </c>
      <c r="X1307" s="6" t="s">
        <v>4400</v>
      </c>
      <c r="Y1307" s="6" t="s">
        <v>518</v>
      </c>
    </row>
    <row r="1308" spans="1:25">
      <c r="A1308" s="6">
        <v>2026</v>
      </c>
      <c r="B1308" s="6" t="s">
        <v>530</v>
      </c>
      <c r="C1308" s="6" t="s">
        <v>531</v>
      </c>
      <c r="D1308" s="6" t="s">
        <v>2289</v>
      </c>
      <c r="E1308" s="6" t="s">
        <v>2290</v>
      </c>
      <c r="F1308" s="6" t="s">
        <v>534</v>
      </c>
      <c r="G1308" s="6" t="s">
        <v>528</v>
      </c>
      <c r="H1308" s="6" t="s">
        <v>526</v>
      </c>
      <c r="I1308" s="6">
        <v>3964.79</v>
      </c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46">
        <v>45987.477094907401</v>
      </c>
      <c r="X1308" s="6" t="s">
        <v>4400</v>
      </c>
      <c r="Y1308" s="6" t="s">
        <v>518</v>
      </c>
    </row>
    <row r="1309" spans="1:25">
      <c r="A1309" s="6">
        <v>2026</v>
      </c>
      <c r="B1309" s="6" t="s">
        <v>530</v>
      </c>
      <c r="C1309" s="6" t="s">
        <v>531</v>
      </c>
      <c r="D1309" s="6" t="s">
        <v>3955</v>
      </c>
      <c r="E1309" s="6" t="s">
        <v>3956</v>
      </c>
      <c r="F1309" s="6" t="s">
        <v>534</v>
      </c>
      <c r="G1309" s="6" t="s">
        <v>528</v>
      </c>
      <c r="H1309" s="6" t="s">
        <v>526</v>
      </c>
      <c r="I1309" s="6">
        <v>0</v>
      </c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46">
        <v>45987.477094907401</v>
      </c>
      <c r="X1309" s="6" t="s">
        <v>4400</v>
      </c>
      <c r="Y1309" s="6" t="s">
        <v>518</v>
      </c>
    </row>
    <row r="1310" spans="1:25">
      <c r="A1310" s="6">
        <v>2026</v>
      </c>
      <c r="B1310" s="6" t="s">
        <v>530</v>
      </c>
      <c r="C1310" s="6" t="s">
        <v>531</v>
      </c>
      <c r="D1310" s="6" t="s">
        <v>2947</v>
      </c>
      <c r="E1310" s="6" t="s">
        <v>2948</v>
      </c>
      <c r="F1310" s="6" t="s">
        <v>534</v>
      </c>
      <c r="G1310" s="6" t="s">
        <v>528</v>
      </c>
      <c r="H1310" s="6" t="s">
        <v>526</v>
      </c>
      <c r="I1310" s="6">
        <v>25000</v>
      </c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46">
        <v>45987.477094907401</v>
      </c>
      <c r="X1310" s="6" t="s">
        <v>4400</v>
      </c>
      <c r="Y1310" s="6" t="s">
        <v>518</v>
      </c>
    </row>
    <row r="1311" spans="1:25">
      <c r="A1311" s="6">
        <v>2026</v>
      </c>
      <c r="B1311" s="6" t="s">
        <v>530</v>
      </c>
      <c r="C1311" s="6" t="s">
        <v>531</v>
      </c>
      <c r="D1311" s="6" t="s">
        <v>3701</v>
      </c>
      <c r="E1311" s="6" t="s">
        <v>3702</v>
      </c>
      <c r="F1311" s="6" t="s">
        <v>534</v>
      </c>
      <c r="G1311" s="6" t="s">
        <v>528</v>
      </c>
      <c r="H1311" s="6" t="s">
        <v>526</v>
      </c>
      <c r="I1311" s="6">
        <v>1598343.9</v>
      </c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46">
        <v>45987.477094907401</v>
      </c>
      <c r="X1311" s="6" t="s">
        <v>4400</v>
      </c>
      <c r="Y1311" s="6" t="s">
        <v>518</v>
      </c>
    </row>
    <row r="1312" spans="1:25">
      <c r="A1312" s="6">
        <v>2026</v>
      </c>
      <c r="B1312" s="6" t="s">
        <v>530</v>
      </c>
      <c r="C1312" s="6" t="s">
        <v>531</v>
      </c>
      <c r="D1312" s="6" t="s">
        <v>1501</v>
      </c>
      <c r="E1312" s="6" t="s">
        <v>1502</v>
      </c>
      <c r="F1312" s="6" t="s">
        <v>534</v>
      </c>
      <c r="G1312" s="6" t="s">
        <v>528</v>
      </c>
      <c r="H1312" s="6" t="s">
        <v>526</v>
      </c>
      <c r="I1312" s="6">
        <v>15000</v>
      </c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46">
        <v>45987.477094907401</v>
      </c>
      <c r="X1312" s="6" t="s">
        <v>4400</v>
      </c>
      <c r="Y1312" s="6" t="s">
        <v>518</v>
      </c>
    </row>
    <row r="1313" spans="1:25">
      <c r="A1313" s="6">
        <v>2026</v>
      </c>
      <c r="B1313" s="6" t="s">
        <v>530</v>
      </c>
      <c r="C1313" s="6" t="s">
        <v>531</v>
      </c>
      <c r="D1313" s="6" t="s">
        <v>1271</v>
      </c>
      <c r="E1313" s="6" t="s">
        <v>1272</v>
      </c>
      <c r="F1313" s="6" t="s">
        <v>534</v>
      </c>
      <c r="G1313" s="6" t="s">
        <v>528</v>
      </c>
      <c r="H1313" s="6" t="s">
        <v>526</v>
      </c>
      <c r="I1313" s="6">
        <v>676880</v>
      </c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46">
        <v>45987.477094907401</v>
      </c>
      <c r="X1313" s="6" t="s">
        <v>4400</v>
      </c>
      <c r="Y1313" s="6" t="s">
        <v>518</v>
      </c>
    </row>
    <row r="1314" spans="1:25">
      <c r="A1314" s="6">
        <v>2026</v>
      </c>
      <c r="B1314" s="6" t="s">
        <v>530</v>
      </c>
      <c r="C1314" s="6" t="s">
        <v>531</v>
      </c>
      <c r="D1314" s="6" t="s">
        <v>2793</v>
      </c>
      <c r="E1314" s="6" t="s">
        <v>2794</v>
      </c>
      <c r="F1314" s="6" t="s">
        <v>534</v>
      </c>
      <c r="G1314" s="6" t="s">
        <v>528</v>
      </c>
      <c r="H1314" s="6" t="s">
        <v>526</v>
      </c>
      <c r="I1314" s="6">
        <v>1128200</v>
      </c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46">
        <v>45987.477094907401</v>
      </c>
      <c r="X1314" s="6" t="s">
        <v>4400</v>
      </c>
      <c r="Y1314" s="6" t="s">
        <v>518</v>
      </c>
    </row>
    <row r="1315" spans="1:25">
      <c r="A1315" s="6">
        <v>2026</v>
      </c>
      <c r="B1315" s="6" t="s">
        <v>530</v>
      </c>
      <c r="C1315" s="6" t="s">
        <v>531</v>
      </c>
      <c r="D1315" s="6" t="s">
        <v>547</v>
      </c>
      <c r="E1315" s="6" t="s">
        <v>548</v>
      </c>
      <c r="F1315" s="6" t="s">
        <v>534</v>
      </c>
      <c r="G1315" s="6" t="s">
        <v>528</v>
      </c>
      <c r="H1315" s="6" t="s">
        <v>526</v>
      </c>
      <c r="I1315" s="6">
        <v>12637</v>
      </c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46">
        <v>45987.477094907401</v>
      </c>
      <c r="X1315" s="6" t="s">
        <v>4400</v>
      </c>
      <c r="Y1315" s="6" t="s">
        <v>518</v>
      </c>
    </row>
    <row r="1316" spans="1:25">
      <c r="A1316" s="6">
        <v>2026</v>
      </c>
      <c r="B1316" s="6" t="s">
        <v>530</v>
      </c>
      <c r="C1316" s="6" t="s">
        <v>531</v>
      </c>
      <c r="D1316" s="6" t="s">
        <v>3807</v>
      </c>
      <c r="E1316" s="6" t="s">
        <v>3808</v>
      </c>
      <c r="F1316" s="6" t="s">
        <v>534</v>
      </c>
      <c r="G1316" s="6" t="s">
        <v>528</v>
      </c>
      <c r="H1316" s="6" t="s">
        <v>526</v>
      </c>
      <c r="I1316" s="6">
        <v>0</v>
      </c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46">
        <v>45987.477094907401</v>
      </c>
      <c r="X1316" s="6" t="s">
        <v>4400</v>
      </c>
      <c r="Y1316" s="6" t="s">
        <v>518</v>
      </c>
    </row>
    <row r="1317" spans="1:25">
      <c r="A1317" s="6">
        <v>2026</v>
      </c>
      <c r="B1317" s="6" t="s">
        <v>530</v>
      </c>
      <c r="C1317" s="6" t="s">
        <v>531</v>
      </c>
      <c r="D1317" s="6" t="s">
        <v>1189</v>
      </c>
      <c r="E1317" s="6" t="s">
        <v>1190</v>
      </c>
      <c r="F1317" s="6" t="s">
        <v>534</v>
      </c>
      <c r="G1317" s="6" t="s">
        <v>528</v>
      </c>
      <c r="H1317" s="6" t="s">
        <v>526</v>
      </c>
      <c r="I1317" s="6">
        <v>490000</v>
      </c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46">
        <v>45987.477094907401</v>
      </c>
      <c r="X1317" s="6" t="s">
        <v>4400</v>
      </c>
      <c r="Y1317" s="6" t="s">
        <v>518</v>
      </c>
    </row>
    <row r="1318" spans="1:25">
      <c r="A1318" s="6">
        <v>2026</v>
      </c>
      <c r="B1318" s="6" t="s">
        <v>530</v>
      </c>
      <c r="C1318" s="6" t="s">
        <v>531</v>
      </c>
      <c r="D1318" s="6" t="s">
        <v>1195</v>
      </c>
      <c r="E1318" s="6" t="s">
        <v>1196</v>
      </c>
      <c r="F1318" s="6" t="s">
        <v>534</v>
      </c>
      <c r="G1318" s="6" t="s">
        <v>528</v>
      </c>
      <c r="H1318" s="6" t="s">
        <v>526</v>
      </c>
      <c r="I1318" s="6">
        <v>20921931.629999999</v>
      </c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46">
        <v>45987.477094907401</v>
      </c>
      <c r="X1318" s="6" t="s">
        <v>4400</v>
      </c>
      <c r="Y1318" s="6" t="s">
        <v>518</v>
      </c>
    </row>
    <row r="1319" spans="1:25">
      <c r="A1319" s="6">
        <v>2026</v>
      </c>
      <c r="B1319" s="6" t="s">
        <v>530</v>
      </c>
      <c r="C1319" s="6" t="s">
        <v>531</v>
      </c>
      <c r="D1319" s="6" t="s">
        <v>2089</v>
      </c>
      <c r="E1319" s="6" t="s">
        <v>2090</v>
      </c>
      <c r="F1319" s="6" t="s">
        <v>534</v>
      </c>
      <c r="G1319" s="6" t="s">
        <v>528</v>
      </c>
      <c r="H1319" s="6" t="s">
        <v>526</v>
      </c>
      <c r="I1319" s="6">
        <v>0</v>
      </c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46">
        <v>45987.477094907401</v>
      </c>
      <c r="X1319" s="6" t="s">
        <v>4400</v>
      </c>
      <c r="Y1319" s="6" t="s">
        <v>518</v>
      </c>
    </row>
    <row r="1320" spans="1:25">
      <c r="A1320" s="6">
        <v>2026</v>
      </c>
      <c r="B1320" s="6" t="s">
        <v>530</v>
      </c>
      <c r="C1320" s="6" t="s">
        <v>531</v>
      </c>
      <c r="D1320" s="6" t="s">
        <v>2095</v>
      </c>
      <c r="E1320" s="6" t="s">
        <v>2096</v>
      </c>
      <c r="F1320" s="6" t="s">
        <v>534</v>
      </c>
      <c r="G1320" s="6" t="s">
        <v>528</v>
      </c>
      <c r="H1320" s="6" t="s">
        <v>526</v>
      </c>
      <c r="I1320" s="6">
        <v>0</v>
      </c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46">
        <v>45987.477094907401</v>
      </c>
      <c r="X1320" s="6" t="s">
        <v>4400</v>
      </c>
      <c r="Y1320" s="6" t="s">
        <v>518</v>
      </c>
    </row>
    <row r="1321" spans="1:25">
      <c r="A1321" s="6">
        <v>2026</v>
      </c>
      <c r="B1321" s="6" t="s">
        <v>530</v>
      </c>
      <c r="C1321" s="6" t="s">
        <v>531</v>
      </c>
      <c r="D1321" s="6" t="s">
        <v>2047</v>
      </c>
      <c r="E1321" s="6" t="s">
        <v>2048</v>
      </c>
      <c r="F1321" s="6" t="s">
        <v>534</v>
      </c>
      <c r="G1321" s="6" t="s">
        <v>528</v>
      </c>
      <c r="H1321" s="6" t="s">
        <v>526</v>
      </c>
      <c r="I1321" s="6">
        <v>696968.96</v>
      </c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46">
        <v>45987.477094907401</v>
      </c>
      <c r="X1321" s="6" t="s">
        <v>4400</v>
      </c>
      <c r="Y1321" s="6" t="s">
        <v>518</v>
      </c>
    </row>
    <row r="1322" spans="1:25">
      <c r="A1322" s="6">
        <v>2026</v>
      </c>
      <c r="B1322" s="6" t="s">
        <v>530</v>
      </c>
      <c r="C1322" s="6" t="s">
        <v>531</v>
      </c>
      <c r="D1322" s="6" t="s">
        <v>2003</v>
      </c>
      <c r="E1322" s="6" t="s">
        <v>2004</v>
      </c>
      <c r="F1322" s="6" t="s">
        <v>534</v>
      </c>
      <c r="G1322" s="6" t="s">
        <v>528</v>
      </c>
      <c r="H1322" s="6" t="s">
        <v>526</v>
      </c>
      <c r="I1322" s="6">
        <v>0</v>
      </c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46">
        <v>45987.477094907401</v>
      </c>
      <c r="X1322" s="6" t="s">
        <v>4400</v>
      </c>
      <c r="Y1322" s="6" t="s">
        <v>518</v>
      </c>
    </row>
    <row r="1323" spans="1:25">
      <c r="A1323" s="6">
        <v>2026</v>
      </c>
      <c r="B1323" s="6" t="s">
        <v>530</v>
      </c>
      <c r="C1323" s="6" t="s">
        <v>531</v>
      </c>
      <c r="D1323" s="6" t="s">
        <v>3793</v>
      </c>
      <c r="E1323" s="6" t="s">
        <v>3794</v>
      </c>
      <c r="F1323" s="6" t="s">
        <v>534</v>
      </c>
      <c r="G1323" s="6" t="s">
        <v>528</v>
      </c>
      <c r="H1323" s="6" t="s">
        <v>526</v>
      </c>
      <c r="I1323" s="6">
        <v>1033468</v>
      </c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46">
        <v>45987.477094907401</v>
      </c>
      <c r="X1323" s="6" t="s">
        <v>4400</v>
      </c>
      <c r="Y1323" s="6" t="s">
        <v>518</v>
      </c>
    </row>
    <row r="1324" spans="1:25">
      <c r="A1324" s="6">
        <v>2026</v>
      </c>
      <c r="B1324" s="6" t="s">
        <v>530</v>
      </c>
      <c r="C1324" s="6" t="s">
        <v>531</v>
      </c>
      <c r="D1324" s="6" t="s">
        <v>2079</v>
      </c>
      <c r="E1324" s="6" t="s">
        <v>2080</v>
      </c>
      <c r="F1324" s="6" t="s">
        <v>534</v>
      </c>
      <c r="G1324" s="6" t="s">
        <v>528</v>
      </c>
      <c r="H1324" s="6" t="s">
        <v>526</v>
      </c>
      <c r="I1324" s="6">
        <v>8392910.1899999995</v>
      </c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46">
        <v>45987.477094907401</v>
      </c>
      <c r="X1324" s="6" t="s">
        <v>4400</v>
      </c>
      <c r="Y1324" s="6" t="s">
        <v>518</v>
      </c>
    </row>
    <row r="1325" spans="1:25">
      <c r="A1325" s="6">
        <v>2026</v>
      </c>
      <c r="B1325" s="6" t="s">
        <v>530</v>
      </c>
      <c r="C1325" s="6" t="s">
        <v>531</v>
      </c>
      <c r="D1325" s="6" t="s">
        <v>4193</v>
      </c>
      <c r="E1325" s="6" t="s">
        <v>4194</v>
      </c>
      <c r="F1325" s="6" t="s">
        <v>534</v>
      </c>
      <c r="G1325" s="6" t="s">
        <v>528</v>
      </c>
      <c r="H1325" s="6" t="s">
        <v>526</v>
      </c>
      <c r="I1325" s="6">
        <v>0</v>
      </c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46">
        <v>45987.477094907401</v>
      </c>
      <c r="X1325" s="6" t="s">
        <v>4400</v>
      </c>
      <c r="Y1325" s="6" t="s">
        <v>518</v>
      </c>
    </row>
    <row r="1326" spans="1:25">
      <c r="A1326" s="6">
        <v>2026</v>
      </c>
      <c r="B1326" s="6" t="s">
        <v>530</v>
      </c>
      <c r="C1326" s="6" t="s">
        <v>531</v>
      </c>
      <c r="D1326" s="6" t="s">
        <v>3591</v>
      </c>
      <c r="E1326" s="6" t="s">
        <v>3592</v>
      </c>
      <c r="F1326" s="6" t="s">
        <v>534</v>
      </c>
      <c r="G1326" s="6" t="s">
        <v>528</v>
      </c>
      <c r="H1326" s="6" t="s">
        <v>526</v>
      </c>
      <c r="I1326" s="6">
        <v>0</v>
      </c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46">
        <v>45987.477094907401</v>
      </c>
      <c r="X1326" s="6" t="s">
        <v>4400</v>
      </c>
      <c r="Y1326" s="6" t="s">
        <v>518</v>
      </c>
    </row>
    <row r="1327" spans="1:25">
      <c r="A1327" s="6">
        <v>2026</v>
      </c>
      <c r="B1327" s="6" t="s">
        <v>530</v>
      </c>
      <c r="C1327" s="6" t="s">
        <v>531</v>
      </c>
      <c r="D1327" s="6" t="s">
        <v>1355</v>
      </c>
      <c r="E1327" s="6" t="s">
        <v>1356</v>
      </c>
      <c r="F1327" s="6" t="s">
        <v>534</v>
      </c>
      <c r="G1327" s="6" t="s">
        <v>528</v>
      </c>
      <c r="H1327" s="6" t="s">
        <v>526</v>
      </c>
      <c r="I1327" s="6">
        <v>455627457.26999998</v>
      </c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46">
        <v>45987.477094907401</v>
      </c>
      <c r="X1327" s="6" t="s">
        <v>4400</v>
      </c>
      <c r="Y1327" s="6" t="s">
        <v>518</v>
      </c>
    </row>
    <row r="1328" spans="1:25">
      <c r="A1328" s="6">
        <v>2026</v>
      </c>
      <c r="B1328" s="6" t="s">
        <v>530</v>
      </c>
      <c r="C1328" s="6" t="s">
        <v>531</v>
      </c>
      <c r="D1328" s="6" t="s">
        <v>1609</v>
      </c>
      <c r="E1328" s="6" t="s">
        <v>1610</v>
      </c>
      <c r="F1328" s="6" t="s">
        <v>534</v>
      </c>
      <c r="G1328" s="6" t="s">
        <v>528</v>
      </c>
      <c r="H1328" s="6" t="s">
        <v>526</v>
      </c>
      <c r="I1328" s="6">
        <v>0</v>
      </c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46">
        <v>45987.477094907401</v>
      </c>
      <c r="X1328" s="6" t="s">
        <v>4400</v>
      </c>
      <c r="Y1328" s="6" t="s">
        <v>518</v>
      </c>
    </row>
    <row r="1329" spans="1:25">
      <c r="A1329" s="6">
        <v>2026</v>
      </c>
      <c r="B1329" s="6" t="s">
        <v>530</v>
      </c>
      <c r="C1329" s="6" t="s">
        <v>531</v>
      </c>
      <c r="D1329" s="6" t="s">
        <v>3901</v>
      </c>
      <c r="E1329" s="6" t="s">
        <v>3902</v>
      </c>
      <c r="F1329" s="6" t="s">
        <v>534</v>
      </c>
      <c r="G1329" s="6" t="s">
        <v>528</v>
      </c>
      <c r="H1329" s="6" t="s">
        <v>526</v>
      </c>
      <c r="I1329" s="6">
        <v>685.24</v>
      </c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46">
        <v>45987.477094907401</v>
      </c>
      <c r="X1329" s="6" t="s">
        <v>4400</v>
      </c>
      <c r="Y1329" s="6" t="s">
        <v>518</v>
      </c>
    </row>
    <row r="1330" spans="1:25">
      <c r="A1330" s="6">
        <v>2026</v>
      </c>
      <c r="B1330" s="6" t="s">
        <v>530</v>
      </c>
      <c r="C1330" s="6" t="s">
        <v>531</v>
      </c>
      <c r="D1330" s="6" t="s">
        <v>1689</v>
      </c>
      <c r="E1330" s="6" t="s">
        <v>1690</v>
      </c>
      <c r="F1330" s="6" t="s">
        <v>534</v>
      </c>
      <c r="G1330" s="6" t="s">
        <v>528</v>
      </c>
      <c r="H1330" s="6" t="s">
        <v>526</v>
      </c>
      <c r="I1330" s="6">
        <v>53000</v>
      </c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46">
        <v>45987.477094907401</v>
      </c>
      <c r="X1330" s="6" t="s">
        <v>4400</v>
      </c>
      <c r="Y1330" s="6" t="s">
        <v>518</v>
      </c>
    </row>
    <row r="1331" spans="1:25">
      <c r="A1331" s="6">
        <v>2026</v>
      </c>
      <c r="B1331" s="6" t="s">
        <v>530</v>
      </c>
      <c r="C1331" s="6" t="s">
        <v>531</v>
      </c>
      <c r="D1331" s="6" t="s">
        <v>901</v>
      </c>
      <c r="E1331" s="6" t="s">
        <v>902</v>
      </c>
      <c r="F1331" s="6" t="s">
        <v>534</v>
      </c>
      <c r="G1331" s="6" t="s">
        <v>528</v>
      </c>
      <c r="H1331" s="6" t="s">
        <v>526</v>
      </c>
      <c r="I1331" s="6">
        <v>0</v>
      </c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46">
        <v>45987.477094907401</v>
      </c>
      <c r="X1331" s="6" t="s">
        <v>4400</v>
      </c>
      <c r="Y1331" s="6" t="s">
        <v>518</v>
      </c>
    </row>
    <row r="1332" spans="1:25">
      <c r="A1332" s="6">
        <v>2026</v>
      </c>
      <c r="B1332" s="6" t="s">
        <v>530</v>
      </c>
      <c r="C1332" s="6" t="s">
        <v>531</v>
      </c>
      <c r="D1332" s="6" t="s">
        <v>2213</v>
      </c>
      <c r="E1332" s="6" t="s">
        <v>2214</v>
      </c>
      <c r="F1332" s="6" t="s">
        <v>534</v>
      </c>
      <c r="G1332" s="6" t="s">
        <v>528</v>
      </c>
      <c r="H1332" s="6" t="s">
        <v>526</v>
      </c>
      <c r="I1332" s="6">
        <v>0</v>
      </c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46">
        <v>45987.477094907401</v>
      </c>
      <c r="X1332" s="6" t="s">
        <v>4400</v>
      </c>
      <c r="Y1332" s="6" t="s">
        <v>518</v>
      </c>
    </row>
    <row r="1333" spans="1:25">
      <c r="A1333" s="6">
        <v>2026</v>
      </c>
      <c r="B1333" s="6" t="s">
        <v>530</v>
      </c>
      <c r="C1333" s="6" t="s">
        <v>531</v>
      </c>
      <c r="D1333" s="6" t="s">
        <v>3451</v>
      </c>
      <c r="E1333" s="6" t="s">
        <v>3452</v>
      </c>
      <c r="F1333" s="6" t="s">
        <v>534</v>
      </c>
      <c r="G1333" s="6" t="s">
        <v>528</v>
      </c>
      <c r="H1333" s="6" t="s">
        <v>526</v>
      </c>
      <c r="I1333" s="6">
        <v>0</v>
      </c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46">
        <v>45987.477094907401</v>
      </c>
      <c r="X1333" s="6" t="s">
        <v>4400</v>
      </c>
      <c r="Y1333" s="6" t="s">
        <v>518</v>
      </c>
    </row>
    <row r="1334" spans="1:25">
      <c r="A1334" s="6">
        <v>2026</v>
      </c>
      <c r="B1334" s="6" t="s">
        <v>530</v>
      </c>
      <c r="C1334" s="6" t="s">
        <v>531</v>
      </c>
      <c r="D1334" s="6" t="s">
        <v>3097</v>
      </c>
      <c r="E1334" s="6" t="s">
        <v>3098</v>
      </c>
      <c r="F1334" s="6" t="s">
        <v>534</v>
      </c>
      <c r="G1334" s="6" t="s">
        <v>528</v>
      </c>
      <c r="H1334" s="6" t="s">
        <v>526</v>
      </c>
      <c r="I1334" s="6">
        <v>28761.39</v>
      </c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46">
        <v>45987.477094907401</v>
      </c>
      <c r="X1334" s="6" t="s">
        <v>4400</v>
      </c>
      <c r="Y1334" s="6" t="s">
        <v>518</v>
      </c>
    </row>
    <row r="1335" spans="1:25">
      <c r="A1335" s="6">
        <v>2026</v>
      </c>
      <c r="B1335" s="6" t="s">
        <v>530</v>
      </c>
      <c r="C1335" s="6" t="s">
        <v>531</v>
      </c>
      <c r="D1335" s="6" t="s">
        <v>813</v>
      </c>
      <c r="E1335" s="6" t="s">
        <v>814</v>
      </c>
      <c r="F1335" s="6" t="s">
        <v>534</v>
      </c>
      <c r="G1335" s="6" t="s">
        <v>528</v>
      </c>
      <c r="H1335" s="6" t="s">
        <v>526</v>
      </c>
      <c r="I1335" s="6">
        <v>0</v>
      </c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46">
        <v>45987.477094907401</v>
      </c>
      <c r="X1335" s="6" t="s">
        <v>4400</v>
      </c>
      <c r="Y1335" s="6" t="s">
        <v>518</v>
      </c>
    </row>
    <row r="1336" spans="1:25">
      <c r="A1336" s="6">
        <v>2026</v>
      </c>
      <c r="B1336" s="6" t="s">
        <v>530</v>
      </c>
      <c r="C1336" s="6" t="s">
        <v>531</v>
      </c>
      <c r="D1336" s="6" t="s">
        <v>3747</v>
      </c>
      <c r="E1336" s="6" t="s">
        <v>3748</v>
      </c>
      <c r="F1336" s="6" t="s">
        <v>534</v>
      </c>
      <c r="G1336" s="6" t="s">
        <v>528</v>
      </c>
      <c r="H1336" s="6" t="s">
        <v>526</v>
      </c>
      <c r="I1336" s="6">
        <v>0</v>
      </c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46">
        <v>45987.477094907401</v>
      </c>
      <c r="X1336" s="6" t="s">
        <v>4400</v>
      </c>
      <c r="Y1336" s="6" t="s">
        <v>518</v>
      </c>
    </row>
    <row r="1337" spans="1:25">
      <c r="A1337" s="6">
        <v>2026</v>
      </c>
      <c r="B1337" s="6" t="s">
        <v>530</v>
      </c>
      <c r="C1337" s="6" t="s">
        <v>531</v>
      </c>
      <c r="D1337" s="6" t="s">
        <v>925</v>
      </c>
      <c r="E1337" s="6" t="s">
        <v>926</v>
      </c>
      <c r="F1337" s="6" t="s">
        <v>534</v>
      </c>
      <c r="G1337" s="6" t="s">
        <v>528</v>
      </c>
      <c r="H1337" s="6" t="s">
        <v>526</v>
      </c>
      <c r="I1337" s="6">
        <v>290210.27</v>
      </c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46">
        <v>45987.477094907401</v>
      </c>
      <c r="X1337" s="6" t="s">
        <v>4400</v>
      </c>
      <c r="Y1337" s="6" t="s">
        <v>518</v>
      </c>
    </row>
    <row r="1338" spans="1:25">
      <c r="A1338" s="6">
        <v>2026</v>
      </c>
      <c r="B1338" s="6" t="s">
        <v>530</v>
      </c>
      <c r="C1338" s="6" t="s">
        <v>531</v>
      </c>
      <c r="D1338" s="6" t="s">
        <v>981</v>
      </c>
      <c r="E1338" s="6" t="s">
        <v>982</v>
      </c>
      <c r="F1338" s="6" t="s">
        <v>534</v>
      </c>
      <c r="G1338" s="6" t="s">
        <v>528</v>
      </c>
      <c r="H1338" s="6" t="s">
        <v>526</v>
      </c>
      <c r="I1338" s="6">
        <v>0</v>
      </c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46">
        <v>45987.477094907401</v>
      </c>
      <c r="X1338" s="6" t="s">
        <v>4400</v>
      </c>
      <c r="Y1338" s="6" t="s">
        <v>518</v>
      </c>
    </row>
    <row r="1339" spans="1:25">
      <c r="A1339" s="6">
        <v>2026</v>
      </c>
      <c r="B1339" s="6" t="s">
        <v>530</v>
      </c>
      <c r="C1339" s="6" t="s">
        <v>531</v>
      </c>
      <c r="D1339" s="6" t="s">
        <v>3453</v>
      </c>
      <c r="E1339" s="6" t="s">
        <v>3454</v>
      </c>
      <c r="F1339" s="6" t="s">
        <v>534</v>
      </c>
      <c r="G1339" s="6" t="s">
        <v>528</v>
      </c>
      <c r="H1339" s="6" t="s">
        <v>526</v>
      </c>
      <c r="I1339" s="6">
        <v>3795275</v>
      </c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46">
        <v>45987.477094907401</v>
      </c>
      <c r="X1339" s="6" t="s">
        <v>4400</v>
      </c>
      <c r="Y1339" s="6" t="s">
        <v>518</v>
      </c>
    </row>
    <row r="1340" spans="1:25">
      <c r="A1340" s="6">
        <v>2026</v>
      </c>
      <c r="B1340" s="6" t="s">
        <v>530</v>
      </c>
      <c r="C1340" s="6" t="s">
        <v>531</v>
      </c>
      <c r="D1340" s="6" t="s">
        <v>3439</v>
      </c>
      <c r="E1340" s="6" t="s">
        <v>3440</v>
      </c>
      <c r="F1340" s="6" t="s">
        <v>534</v>
      </c>
      <c r="G1340" s="6" t="s">
        <v>528</v>
      </c>
      <c r="H1340" s="6" t="s">
        <v>526</v>
      </c>
      <c r="I1340" s="6">
        <v>6160.61</v>
      </c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46">
        <v>45987.477094907401</v>
      </c>
      <c r="X1340" s="6" t="s">
        <v>4400</v>
      </c>
      <c r="Y1340" s="6" t="s">
        <v>518</v>
      </c>
    </row>
    <row r="1341" spans="1:25">
      <c r="A1341" s="6">
        <v>2026</v>
      </c>
      <c r="B1341" s="6" t="s">
        <v>530</v>
      </c>
      <c r="C1341" s="6" t="s">
        <v>531</v>
      </c>
      <c r="D1341" s="6" t="s">
        <v>1653</v>
      </c>
      <c r="E1341" s="6" t="s">
        <v>1654</v>
      </c>
      <c r="F1341" s="6" t="s">
        <v>534</v>
      </c>
      <c r="G1341" s="6" t="s">
        <v>528</v>
      </c>
      <c r="H1341" s="6" t="s">
        <v>526</v>
      </c>
      <c r="I1341" s="6">
        <v>0</v>
      </c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46">
        <v>45987.477094907401</v>
      </c>
      <c r="X1341" s="6" t="s">
        <v>4400</v>
      </c>
      <c r="Y1341" s="6" t="s">
        <v>518</v>
      </c>
    </row>
    <row r="1342" spans="1:25">
      <c r="A1342" s="6">
        <v>2026</v>
      </c>
      <c r="B1342" s="6" t="s">
        <v>530</v>
      </c>
      <c r="C1342" s="6" t="s">
        <v>531</v>
      </c>
      <c r="D1342" s="6" t="s">
        <v>1805</v>
      </c>
      <c r="E1342" s="6" t="s">
        <v>1806</v>
      </c>
      <c r="F1342" s="6" t="s">
        <v>534</v>
      </c>
      <c r="G1342" s="6" t="s">
        <v>528</v>
      </c>
      <c r="H1342" s="6" t="s">
        <v>526</v>
      </c>
      <c r="I1342" s="6">
        <v>0</v>
      </c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46">
        <v>45987.477094907401</v>
      </c>
      <c r="X1342" s="6" t="s">
        <v>4400</v>
      </c>
      <c r="Y1342" s="6" t="s">
        <v>518</v>
      </c>
    </row>
    <row r="1343" spans="1:25">
      <c r="A1343" s="6">
        <v>2026</v>
      </c>
      <c r="B1343" s="6" t="s">
        <v>530</v>
      </c>
      <c r="C1343" s="6" t="s">
        <v>531</v>
      </c>
      <c r="D1343" s="6" t="s">
        <v>2851</v>
      </c>
      <c r="E1343" s="6" t="s">
        <v>2852</v>
      </c>
      <c r="F1343" s="6" t="s">
        <v>534</v>
      </c>
      <c r="G1343" s="6" t="s">
        <v>528</v>
      </c>
      <c r="H1343" s="6" t="s">
        <v>526</v>
      </c>
      <c r="I1343" s="6">
        <v>0</v>
      </c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46">
        <v>45987.477094907401</v>
      </c>
      <c r="X1343" s="6" t="s">
        <v>4400</v>
      </c>
      <c r="Y1343" s="6" t="s">
        <v>518</v>
      </c>
    </row>
    <row r="1344" spans="1:25">
      <c r="A1344" s="6">
        <v>2026</v>
      </c>
      <c r="B1344" s="6" t="s">
        <v>530</v>
      </c>
      <c r="C1344" s="6" t="s">
        <v>531</v>
      </c>
      <c r="D1344" s="6" t="s">
        <v>3617</v>
      </c>
      <c r="E1344" s="6" t="s">
        <v>3618</v>
      </c>
      <c r="F1344" s="6" t="s">
        <v>534</v>
      </c>
      <c r="G1344" s="6" t="s">
        <v>528</v>
      </c>
      <c r="H1344" s="6" t="s">
        <v>526</v>
      </c>
      <c r="I1344" s="6">
        <v>1600</v>
      </c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46">
        <v>45987.477094907401</v>
      </c>
      <c r="X1344" s="6" t="s">
        <v>4400</v>
      </c>
      <c r="Y1344" s="6" t="s">
        <v>518</v>
      </c>
    </row>
    <row r="1345" spans="1:25">
      <c r="A1345" s="6">
        <v>2026</v>
      </c>
      <c r="B1345" s="6" t="s">
        <v>530</v>
      </c>
      <c r="C1345" s="6" t="s">
        <v>531</v>
      </c>
      <c r="D1345" s="6" t="s">
        <v>3781</v>
      </c>
      <c r="E1345" s="6" t="s">
        <v>3782</v>
      </c>
      <c r="F1345" s="6" t="s">
        <v>534</v>
      </c>
      <c r="G1345" s="6" t="s">
        <v>528</v>
      </c>
      <c r="H1345" s="6" t="s">
        <v>526</v>
      </c>
      <c r="I1345" s="6">
        <v>0</v>
      </c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46">
        <v>45987.477094907401</v>
      </c>
      <c r="X1345" s="6" t="s">
        <v>4400</v>
      </c>
      <c r="Y1345" s="6" t="s">
        <v>518</v>
      </c>
    </row>
    <row r="1346" spans="1:25">
      <c r="A1346" s="6">
        <v>2026</v>
      </c>
      <c r="B1346" s="6" t="s">
        <v>530</v>
      </c>
      <c r="C1346" s="6" t="s">
        <v>531</v>
      </c>
      <c r="D1346" s="6" t="s">
        <v>1133</v>
      </c>
      <c r="E1346" s="6" t="s">
        <v>1134</v>
      </c>
      <c r="F1346" s="6" t="s">
        <v>534</v>
      </c>
      <c r="G1346" s="6" t="s">
        <v>528</v>
      </c>
      <c r="H1346" s="6" t="s">
        <v>526</v>
      </c>
      <c r="I1346" s="6">
        <v>1385000</v>
      </c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46">
        <v>45987.477094907401</v>
      </c>
      <c r="X1346" s="6" t="s">
        <v>4400</v>
      </c>
      <c r="Y1346" s="6" t="s">
        <v>518</v>
      </c>
    </row>
    <row r="1347" spans="1:25">
      <c r="A1347" s="6">
        <v>2026</v>
      </c>
      <c r="B1347" s="6" t="s">
        <v>530</v>
      </c>
      <c r="C1347" s="6" t="s">
        <v>531</v>
      </c>
      <c r="D1347" s="6" t="s">
        <v>1901</v>
      </c>
      <c r="E1347" s="6" t="s">
        <v>1902</v>
      </c>
      <c r="F1347" s="6" t="s">
        <v>534</v>
      </c>
      <c r="G1347" s="6" t="s">
        <v>528</v>
      </c>
      <c r="H1347" s="6" t="s">
        <v>526</v>
      </c>
      <c r="I1347" s="6">
        <v>0</v>
      </c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46">
        <v>45987.477094907401</v>
      </c>
      <c r="X1347" s="6" t="s">
        <v>4400</v>
      </c>
      <c r="Y1347" s="6" t="s">
        <v>518</v>
      </c>
    </row>
    <row r="1348" spans="1:25">
      <c r="A1348" s="6">
        <v>2026</v>
      </c>
      <c r="B1348" s="6" t="s">
        <v>530</v>
      </c>
      <c r="C1348" s="6" t="s">
        <v>531</v>
      </c>
      <c r="D1348" s="6" t="s">
        <v>4291</v>
      </c>
      <c r="E1348" s="6" t="s">
        <v>4292</v>
      </c>
      <c r="F1348" s="6" t="s">
        <v>534</v>
      </c>
      <c r="G1348" s="6" t="s">
        <v>528</v>
      </c>
      <c r="H1348" s="6" t="s">
        <v>526</v>
      </c>
      <c r="I1348" s="6">
        <v>0</v>
      </c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46">
        <v>45987.477094907401</v>
      </c>
      <c r="X1348" s="6" t="s">
        <v>4400</v>
      </c>
      <c r="Y1348" s="6" t="s">
        <v>518</v>
      </c>
    </row>
    <row r="1349" spans="1:25">
      <c r="A1349" s="6">
        <v>2026</v>
      </c>
      <c r="B1349" s="6" t="s">
        <v>530</v>
      </c>
      <c r="C1349" s="6" t="s">
        <v>531</v>
      </c>
      <c r="D1349" s="6" t="s">
        <v>1153</v>
      </c>
      <c r="E1349" s="6" t="s">
        <v>1154</v>
      </c>
      <c r="F1349" s="6" t="s">
        <v>534</v>
      </c>
      <c r="G1349" s="6" t="s">
        <v>528</v>
      </c>
      <c r="H1349" s="6" t="s">
        <v>526</v>
      </c>
      <c r="I1349" s="6">
        <v>0</v>
      </c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46">
        <v>45987.477094907401</v>
      </c>
      <c r="X1349" s="6" t="s">
        <v>4400</v>
      </c>
      <c r="Y1349" s="6" t="s">
        <v>518</v>
      </c>
    </row>
    <row r="1350" spans="1:25">
      <c r="A1350" s="6">
        <v>2026</v>
      </c>
      <c r="B1350" s="6" t="s">
        <v>530</v>
      </c>
      <c r="C1350" s="6" t="s">
        <v>531</v>
      </c>
      <c r="D1350" s="6" t="s">
        <v>3001</v>
      </c>
      <c r="E1350" s="6" t="s">
        <v>3002</v>
      </c>
      <c r="F1350" s="6" t="s">
        <v>534</v>
      </c>
      <c r="G1350" s="6" t="s">
        <v>528</v>
      </c>
      <c r="H1350" s="6" t="s">
        <v>526</v>
      </c>
      <c r="I1350" s="6">
        <v>0</v>
      </c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46">
        <v>45987.477094907401</v>
      </c>
      <c r="X1350" s="6" t="s">
        <v>4400</v>
      </c>
      <c r="Y1350" s="6" t="s">
        <v>518</v>
      </c>
    </row>
    <row r="1351" spans="1:25">
      <c r="A1351" s="6">
        <v>2026</v>
      </c>
      <c r="B1351" s="6" t="s">
        <v>530</v>
      </c>
      <c r="C1351" s="6" t="s">
        <v>531</v>
      </c>
      <c r="D1351" s="6" t="s">
        <v>895</v>
      </c>
      <c r="E1351" s="6" t="s">
        <v>896</v>
      </c>
      <c r="F1351" s="6" t="s">
        <v>534</v>
      </c>
      <c r="G1351" s="6" t="s">
        <v>528</v>
      </c>
      <c r="H1351" s="6" t="s">
        <v>526</v>
      </c>
      <c r="I1351" s="6">
        <v>0</v>
      </c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46">
        <v>45987.477094907401</v>
      </c>
      <c r="X1351" s="6" t="s">
        <v>4400</v>
      </c>
      <c r="Y1351" s="6" t="s">
        <v>518</v>
      </c>
    </row>
    <row r="1352" spans="1:25">
      <c r="A1352" s="6">
        <v>2026</v>
      </c>
      <c r="B1352" s="6" t="s">
        <v>530</v>
      </c>
      <c r="C1352" s="6" t="s">
        <v>531</v>
      </c>
      <c r="D1352" s="6" t="s">
        <v>3133</v>
      </c>
      <c r="E1352" s="6" t="s">
        <v>3134</v>
      </c>
      <c r="F1352" s="6" t="s">
        <v>534</v>
      </c>
      <c r="G1352" s="6" t="s">
        <v>528</v>
      </c>
      <c r="H1352" s="6" t="s">
        <v>526</v>
      </c>
      <c r="I1352" s="6">
        <v>0</v>
      </c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46">
        <v>45987.477094907401</v>
      </c>
      <c r="X1352" s="6" t="s">
        <v>4400</v>
      </c>
      <c r="Y1352" s="6" t="s">
        <v>518</v>
      </c>
    </row>
    <row r="1353" spans="1:25">
      <c r="A1353" s="6">
        <v>2026</v>
      </c>
      <c r="B1353" s="6" t="s">
        <v>530</v>
      </c>
      <c r="C1353" s="6" t="s">
        <v>531</v>
      </c>
      <c r="D1353" s="6" t="s">
        <v>1065</v>
      </c>
      <c r="E1353" s="6" t="s">
        <v>1066</v>
      </c>
      <c r="F1353" s="6" t="s">
        <v>534</v>
      </c>
      <c r="G1353" s="6" t="s">
        <v>528</v>
      </c>
      <c r="H1353" s="6" t="s">
        <v>526</v>
      </c>
      <c r="I1353" s="6">
        <v>0</v>
      </c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46">
        <v>45987.477094907401</v>
      </c>
      <c r="X1353" s="6" t="s">
        <v>4400</v>
      </c>
      <c r="Y1353" s="6" t="s">
        <v>518</v>
      </c>
    </row>
    <row r="1354" spans="1:25">
      <c r="A1354" s="6">
        <v>2026</v>
      </c>
      <c r="B1354" s="6" t="s">
        <v>530</v>
      </c>
      <c r="C1354" s="6" t="s">
        <v>531</v>
      </c>
      <c r="D1354" s="6" t="s">
        <v>711</v>
      </c>
      <c r="E1354" s="6" t="s">
        <v>712</v>
      </c>
      <c r="F1354" s="6" t="s">
        <v>534</v>
      </c>
      <c r="G1354" s="6" t="s">
        <v>528</v>
      </c>
      <c r="H1354" s="6" t="s">
        <v>526</v>
      </c>
      <c r="I1354" s="6">
        <v>0</v>
      </c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46">
        <v>45987.477094907401</v>
      </c>
      <c r="X1354" s="6" t="s">
        <v>4400</v>
      </c>
      <c r="Y1354" s="6" t="s">
        <v>518</v>
      </c>
    </row>
    <row r="1355" spans="1:25">
      <c r="A1355" s="6">
        <v>2026</v>
      </c>
      <c r="B1355" s="6" t="s">
        <v>530</v>
      </c>
      <c r="C1355" s="6" t="s">
        <v>531</v>
      </c>
      <c r="D1355" s="6" t="s">
        <v>759</v>
      </c>
      <c r="E1355" s="6" t="s">
        <v>760</v>
      </c>
      <c r="F1355" s="6" t="s">
        <v>534</v>
      </c>
      <c r="G1355" s="6" t="s">
        <v>528</v>
      </c>
      <c r="H1355" s="6" t="s">
        <v>526</v>
      </c>
      <c r="I1355" s="6">
        <v>0</v>
      </c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46">
        <v>45987.477094907401</v>
      </c>
      <c r="X1355" s="6" t="s">
        <v>4400</v>
      </c>
      <c r="Y1355" s="6" t="s">
        <v>518</v>
      </c>
    </row>
    <row r="1356" spans="1:25">
      <c r="A1356" s="6">
        <v>2026</v>
      </c>
      <c r="B1356" s="6" t="s">
        <v>530</v>
      </c>
      <c r="C1356" s="6" t="s">
        <v>531</v>
      </c>
      <c r="D1356" s="6" t="s">
        <v>1637</v>
      </c>
      <c r="E1356" s="6" t="s">
        <v>1638</v>
      </c>
      <c r="F1356" s="6" t="s">
        <v>534</v>
      </c>
      <c r="G1356" s="6" t="s">
        <v>528</v>
      </c>
      <c r="H1356" s="6" t="s">
        <v>526</v>
      </c>
      <c r="I1356" s="6">
        <v>140000</v>
      </c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46">
        <v>45987.477094907401</v>
      </c>
      <c r="X1356" s="6" t="s">
        <v>4400</v>
      </c>
      <c r="Y1356" s="6" t="s">
        <v>518</v>
      </c>
    </row>
    <row r="1357" spans="1:25">
      <c r="A1357" s="6">
        <v>2026</v>
      </c>
      <c r="B1357" s="6" t="s">
        <v>530</v>
      </c>
      <c r="C1357" s="6" t="s">
        <v>531</v>
      </c>
      <c r="D1357" s="6" t="s">
        <v>3113</v>
      </c>
      <c r="E1357" s="6" t="s">
        <v>3114</v>
      </c>
      <c r="F1357" s="6" t="s">
        <v>534</v>
      </c>
      <c r="G1357" s="6" t="s">
        <v>528</v>
      </c>
      <c r="H1357" s="6" t="s">
        <v>526</v>
      </c>
      <c r="I1357" s="6">
        <v>0</v>
      </c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46">
        <v>45987.477094907401</v>
      </c>
      <c r="X1357" s="6" t="s">
        <v>4400</v>
      </c>
      <c r="Y1357" s="6" t="s">
        <v>518</v>
      </c>
    </row>
    <row r="1358" spans="1:25">
      <c r="A1358" s="6">
        <v>2026</v>
      </c>
      <c r="B1358" s="6" t="s">
        <v>530</v>
      </c>
      <c r="C1358" s="6" t="s">
        <v>531</v>
      </c>
      <c r="D1358" s="6" t="s">
        <v>2297</v>
      </c>
      <c r="E1358" s="6" t="s">
        <v>2298</v>
      </c>
      <c r="F1358" s="6" t="s">
        <v>534</v>
      </c>
      <c r="G1358" s="6" t="s">
        <v>528</v>
      </c>
      <c r="H1358" s="6" t="s">
        <v>526</v>
      </c>
      <c r="I1358" s="6">
        <v>0</v>
      </c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46">
        <v>45987.477094907401</v>
      </c>
      <c r="X1358" s="6" t="s">
        <v>4400</v>
      </c>
      <c r="Y1358" s="6" t="s">
        <v>518</v>
      </c>
    </row>
    <row r="1359" spans="1:25">
      <c r="A1359" s="6">
        <v>2026</v>
      </c>
      <c r="B1359" s="6" t="s">
        <v>530</v>
      </c>
      <c r="C1359" s="6" t="s">
        <v>531</v>
      </c>
      <c r="D1359" s="6" t="s">
        <v>3231</v>
      </c>
      <c r="E1359" s="6" t="s">
        <v>3232</v>
      </c>
      <c r="F1359" s="6" t="s">
        <v>534</v>
      </c>
      <c r="G1359" s="6" t="s">
        <v>528</v>
      </c>
      <c r="H1359" s="6" t="s">
        <v>526</v>
      </c>
      <c r="I1359" s="6">
        <v>0</v>
      </c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46">
        <v>45987.477094907401</v>
      </c>
      <c r="X1359" s="6" t="s">
        <v>4400</v>
      </c>
      <c r="Y1359" s="6" t="s">
        <v>518</v>
      </c>
    </row>
    <row r="1360" spans="1:25">
      <c r="A1360" s="6">
        <v>2026</v>
      </c>
      <c r="B1360" s="6" t="s">
        <v>530</v>
      </c>
      <c r="C1360" s="6" t="s">
        <v>531</v>
      </c>
      <c r="D1360" s="6" t="s">
        <v>581</v>
      </c>
      <c r="E1360" s="6" t="s">
        <v>582</v>
      </c>
      <c r="F1360" s="6" t="s">
        <v>534</v>
      </c>
      <c r="G1360" s="6" t="s">
        <v>528</v>
      </c>
      <c r="H1360" s="6" t="s">
        <v>526</v>
      </c>
      <c r="I1360" s="6">
        <v>0</v>
      </c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46">
        <v>45987.477094907401</v>
      </c>
      <c r="X1360" s="6" t="s">
        <v>4400</v>
      </c>
      <c r="Y1360" s="6" t="s">
        <v>518</v>
      </c>
    </row>
    <row r="1361" spans="1:25">
      <c r="A1361" s="6">
        <v>2026</v>
      </c>
      <c r="B1361" s="6" t="s">
        <v>530</v>
      </c>
      <c r="C1361" s="6" t="s">
        <v>531</v>
      </c>
      <c r="D1361" s="6" t="s">
        <v>2621</v>
      </c>
      <c r="E1361" s="6" t="s">
        <v>2622</v>
      </c>
      <c r="F1361" s="6" t="s">
        <v>534</v>
      </c>
      <c r="G1361" s="6" t="s">
        <v>528</v>
      </c>
      <c r="H1361" s="6" t="s">
        <v>526</v>
      </c>
      <c r="I1361" s="6">
        <v>0</v>
      </c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46">
        <v>45987.477094907401</v>
      </c>
      <c r="X1361" s="6" t="s">
        <v>4400</v>
      </c>
      <c r="Y1361" s="6" t="s">
        <v>518</v>
      </c>
    </row>
    <row r="1362" spans="1:25">
      <c r="A1362" s="6">
        <v>2026</v>
      </c>
      <c r="B1362" s="6" t="s">
        <v>530</v>
      </c>
      <c r="C1362" s="6" t="s">
        <v>531</v>
      </c>
      <c r="D1362" s="6" t="s">
        <v>539</v>
      </c>
      <c r="E1362" s="6" t="s">
        <v>540</v>
      </c>
      <c r="F1362" s="6" t="s">
        <v>534</v>
      </c>
      <c r="G1362" s="6" t="s">
        <v>528</v>
      </c>
      <c r="H1362" s="6" t="s">
        <v>526</v>
      </c>
      <c r="I1362" s="6">
        <v>0</v>
      </c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46">
        <v>45987.477094907401</v>
      </c>
      <c r="X1362" s="6" t="s">
        <v>4400</v>
      </c>
      <c r="Y1362" s="6" t="s">
        <v>518</v>
      </c>
    </row>
    <row r="1363" spans="1:25">
      <c r="A1363" s="6">
        <v>2026</v>
      </c>
      <c r="B1363" s="6" t="s">
        <v>530</v>
      </c>
      <c r="C1363" s="6" t="s">
        <v>531</v>
      </c>
      <c r="D1363" s="6" t="s">
        <v>1523</v>
      </c>
      <c r="E1363" s="6" t="s">
        <v>1524</v>
      </c>
      <c r="F1363" s="6" t="s">
        <v>534</v>
      </c>
      <c r="G1363" s="6" t="s">
        <v>528</v>
      </c>
      <c r="H1363" s="6" t="s">
        <v>526</v>
      </c>
      <c r="I1363" s="6">
        <v>19031147.23</v>
      </c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46">
        <v>45987.477094907401</v>
      </c>
      <c r="X1363" s="6" t="s">
        <v>4400</v>
      </c>
      <c r="Y1363" s="6" t="s">
        <v>518</v>
      </c>
    </row>
    <row r="1364" spans="1:25">
      <c r="A1364" s="6">
        <v>2026</v>
      </c>
      <c r="B1364" s="6" t="s">
        <v>530</v>
      </c>
      <c r="C1364" s="6" t="s">
        <v>531</v>
      </c>
      <c r="D1364" s="6" t="s">
        <v>2781</v>
      </c>
      <c r="E1364" s="6" t="s">
        <v>2782</v>
      </c>
      <c r="F1364" s="6" t="s">
        <v>534</v>
      </c>
      <c r="G1364" s="6" t="s">
        <v>528</v>
      </c>
      <c r="H1364" s="6" t="s">
        <v>526</v>
      </c>
      <c r="I1364" s="6">
        <v>480968.3</v>
      </c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46">
        <v>45987.477094907401</v>
      </c>
      <c r="X1364" s="6" t="s">
        <v>4400</v>
      </c>
      <c r="Y1364" s="6" t="s">
        <v>518</v>
      </c>
    </row>
    <row r="1365" spans="1:25">
      <c r="A1365" s="6">
        <v>2026</v>
      </c>
      <c r="B1365" s="6" t="s">
        <v>530</v>
      </c>
      <c r="C1365" s="6" t="s">
        <v>531</v>
      </c>
      <c r="D1365" s="6" t="s">
        <v>2075</v>
      </c>
      <c r="E1365" s="6" t="s">
        <v>2076</v>
      </c>
      <c r="F1365" s="6" t="s">
        <v>534</v>
      </c>
      <c r="G1365" s="6" t="s">
        <v>528</v>
      </c>
      <c r="H1365" s="6" t="s">
        <v>526</v>
      </c>
      <c r="I1365" s="6">
        <v>63895432.700000003</v>
      </c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46">
        <v>45987.477094907401</v>
      </c>
      <c r="X1365" s="6" t="s">
        <v>4400</v>
      </c>
      <c r="Y1365" s="6" t="s">
        <v>518</v>
      </c>
    </row>
    <row r="1366" spans="1:25">
      <c r="A1366" s="6">
        <v>2026</v>
      </c>
      <c r="B1366" s="6" t="s">
        <v>530</v>
      </c>
      <c r="C1366" s="6" t="s">
        <v>531</v>
      </c>
      <c r="D1366" s="6" t="s">
        <v>4063</v>
      </c>
      <c r="E1366" s="6" t="s">
        <v>4064</v>
      </c>
      <c r="F1366" s="6" t="s">
        <v>534</v>
      </c>
      <c r="G1366" s="6" t="s">
        <v>528</v>
      </c>
      <c r="H1366" s="6" t="s">
        <v>526</v>
      </c>
      <c r="I1366" s="6">
        <v>1216833</v>
      </c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46">
        <v>45987.477094907401</v>
      </c>
      <c r="X1366" s="6" t="s">
        <v>4400</v>
      </c>
      <c r="Y1366" s="6" t="s">
        <v>518</v>
      </c>
    </row>
    <row r="1367" spans="1:25">
      <c r="A1367" s="6">
        <v>2026</v>
      </c>
      <c r="B1367" s="6" t="s">
        <v>530</v>
      </c>
      <c r="C1367" s="6" t="s">
        <v>531</v>
      </c>
      <c r="D1367" s="6" t="s">
        <v>2909</v>
      </c>
      <c r="E1367" s="6" t="s">
        <v>2910</v>
      </c>
      <c r="F1367" s="6" t="s">
        <v>534</v>
      </c>
      <c r="G1367" s="6" t="s">
        <v>528</v>
      </c>
      <c r="H1367" s="6" t="s">
        <v>526</v>
      </c>
      <c r="I1367" s="6">
        <v>282253.08</v>
      </c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46">
        <v>45987.477094907401</v>
      </c>
      <c r="X1367" s="6" t="s">
        <v>4400</v>
      </c>
      <c r="Y1367" s="6" t="s">
        <v>518</v>
      </c>
    </row>
    <row r="1368" spans="1:25">
      <c r="A1368" s="6">
        <v>2026</v>
      </c>
      <c r="B1368" s="6" t="s">
        <v>530</v>
      </c>
      <c r="C1368" s="6" t="s">
        <v>531</v>
      </c>
      <c r="D1368" s="6" t="s">
        <v>2673</v>
      </c>
      <c r="E1368" s="6" t="s">
        <v>2674</v>
      </c>
      <c r="F1368" s="6" t="s">
        <v>534</v>
      </c>
      <c r="G1368" s="6" t="s">
        <v>528</v>
      </c>
      <c r="H1368" s="6" t="s">
        <v>526</v>
      </c>
      <c r="I1368" s="6">
        <v>0</v>
      </c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46">
        <v>45987.477094907401</v>
      </c>
      <c r="X1368" s="6" t="s">
        <v>4400</v>
      </c>
      <c r="Y1368" s="6" t="s">
        <v>518</v>
      </c>
    </row>
    <row r="1369" spans="1:25">
      <c r="A1369" s="6">
        <v>2026</v>
      </c>
      <c r="B1369" s="6" t="s">
        <v>530</v>
      </c>
      <c r="C1369" s="6" t="s">
        <v>531</v>
      </c>
      <c r="D1369" s="6" t="s">
        <v>3471</v>
      </c>
      <c r="E1369" s="6" t="s">
        <v>3472</v>
      </c>
      <c r="F1369" s="6" t="s">
        <v>534</v>
      </c>
      <c r="G1369" s="6" t="s">
        <v>528</v>
      </c>
      <c r="H1369" s="6" t="s">
        <v>526</v>
      </c>
      <c r="I1369" s="6">
        <v>0</v>
      </c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46">
        <v>45987.477094907401</v>
      </c>
      <c r="X1369" s="6" t="s">
        <v>4400</v>
      </c>
      <c r="Y1369" s="6" t="s">
        <v>518</v>
      </c>
    </row>
    <row r="1370" spans="1:25">
      <c r="A1370" s="6">
        <v>2026</v>
      </c>
      <c r="B1370" s="6" t="s">
        <v>530</v>
      </c>
      <c r="C1370" s="6" t="s">
        <v>531</v>
      </c>
      <c r="D1370" s="6" t="s">
        <v>2503</v>
      </c>
      <c r="E1370" s="6" t="s">
        <v>2504</v>
      </c>
      <c r="F1370" s="6" t="s">
        <v>534</v>
      </c>
      <c r="G1370" s="6" t="s">
        <v>528</v>
      </c>
      <c r="H1370" s="6" t="s">
        <v>526</v>
      </c>
      <c r="I1370" s="6">
        <v>0</v>
      </c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46">
        <v>45987.477094907401</v>
      </c>
      <c r="X1370" s="6" t="s">
        <v>4400</v>
      </c>
      <c r="Y1370" s="6" t="s">
        <v>518</v>
      </c>
    </row>
    <row r="1371" spans="1:25">
      <c r="A1371" s="6">
        <v>2026</v>
      </c>
      <c r="B1371" s="6" t="s">
        <v>530</v>
      </c>
      <c r="C1371" s="6" t="s">
        <v>531</v>
      </c>
      <c r="D1371" s="6" t="s">
        <v>2555</v>
      </c>
      <c r="E1371" s="6" t="s">
        <v>2556</v>
      </c>
      <c r="F1371" s="6" t="s">
        <v>534</v>
      </c>
      <c r="G1371" s="6" t="s">
        <v>528</v>
      </c>
      <c r="H1371" s="6" t="s">
        <v>526</v>
      </c>
      <c r="I1371" s="6">
        <v>0</v>
      </c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46">
        <v>45987.477094907401</v>
      </c>
      <c r="X1371" s="6" t="s">
        <v>4400</v>
      </c>
      <c r="Y1371" s="6" t="s">
        <v>518</v>
      </c>
    </row>
    <row r="1372" spans="1:25">
      <c r="A1372" s="6">
        <v>2026</v>
      </c>
      <c r="B1372" s="6" t="s">
        <v>530</v>
      </c>
      <c r="C1372" s="6" t="s">
        <v>531</v>
      </c>
      <c r="D1372" s="6" t="s">
        <v>4169</v>
      </c>
      <c r="E1372" s="6" t="s">
        <v>4170</v>
      </c>
      <c r="F1372" s="6" t="s">
        <v>534</v>
      </c>
      <c r="G1372" s="6" t="s">
        <v>528</v>
      </c>
      <c r="H1372" s="6" t="s">
        <v>526</v>
      </c>
      <c r="I1372" s="6">
        <v>0</v>
      </c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46">
        <v>45987.477094907401</v>
      </c>
      <c r="X1372" s="6" t="s">
        <v>4400</v>
      </c>
      <c r="Y1372" s="6" t="s">
        <v>518</v>
      </c>
    </row>
    <row r="1373" spans="1:25">
      <c r="A1373" s="6">
        <v>2026</v>
      </c>
      <c r="B1373" s="6" t="s">
        <v>530</v>
      </c>
      <c r="C1373" s="6" t="s">
        <v>531</v>
      </c>
      <c r="D1373" s="6" t="s">
        <v>3705</v>
      </c>
      <c r="E1373" s="6" t="s">
        <v>3706</v>
      </c>
      <c r="F1373" s="6" t="s">
        <v>534</v>
      </c>
      <c r="G1373" s="6" t="s">
        <v>528</v>
      </c>
      <c r="H1373" s="6" t="s">
        <v>526</v>
      </c>
      <c r="I1373" s="6">
        <v>1440350</v>
      </c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46">
        <v>45987.477094907401</v>
      </c>
      <c r="X1373" s="6" t="s">
        <v>4400</v>
      </c>
      <c r="Y1373" s="6" t="s">
        <v>518</v>
      </c>
    </row>
    <row r="1374" spans="1:25">
      <c r="A1374" s="6">
        <v>2026</v>
      </c>
      <c r="B1374" s="6" t="s">
        <v>530</v>
      </c>
      <c r="C1374" s="6" t="s">
        <v>531</v>
      </c>
      <c r="D1374" s="6" t="s">
        <v>2153</v>
      </c>
      <c r="E1374" s="6" t="s">
        <v>2154</v>
      </c>
      <c r="F1374" s="6" t="s">
        <v>534</v>
      </c>
      <c r="G1374" s="6" t="s">
        <v>528</v>
      </c>
      <c r="H1374" s="6" t="s">
        <v>526</v>
      </c>
      <c r="I1374" s="6">
        <v>0</v>
      </c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46">
        <v>45987.477094907401</v>
      </c>
      <c r="X1374" s="6" t="s">
        <v>4400</v>
      </c>
      <c r="Y1374" s="6" t="s">
        <v>518</v>
      </c>
    </row>
    <row r="1375" spans="1:25">
      <c r="A1375" s="6">
        <v>2026</v>
      </c>
      <c r="B1375" s="6" t="s">
        <v>530</v>
      </c>
      <c r="C1375" s="6" t="s">
        <v>531</v>
      </c>
      <c r="D1375" s="6" t="s">
        <v>3065</v>
      </c>
      <c r="E1375" s="6" t="s">
        <v>3066</v>
      </c>
      <c r="F1375" s="6" t="s">
        <v>534</v>
      </c>
      <c r="G1375" s="6" t="s">
        <v>528</v>
      </c>
      <c r="H1375" s="6" t="s">
        <v>526</v>
      </c>
      <c r="I1375" s="6">
        <v>1231883.96</v>
      </c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46">
        <v>45987.477094907401</v>
      </c>
      <c r="X1375" s="6" t="s">
        <v>4400</v>
      </c>
      <c r="Y1375" s="6" t="s">
        <v>518</v>
      </c>
    </row>
    <row r="1376" spans="1:25">
      <c r="A1376" s="6">
        <v>2026</v>
      </c>
      <c r="B1376" s="6" t="s">
        <v>530</v>
      </c>
      <c r="C1376" s="6" t="s">
        <v>531</v>
      </c>
      <c r="D1376" s="6" t="s">
        <v>4043</v>
      </c>
      <c r="E1376" s="6" t="s">
        <v>4044</v>
      </c>
      <c r="F1376" s="6" t="s">
        <v>534</v>
      </c>
      <c r="G1376" s="6" t="s">
        <v>528</v>
      </c>
      <c r="H1376" s="6" t="s">
        <v>526</v>
      </c>
      <c r="I1376" s="6">
        <v>0</v>
      </c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46">
        <v>45987.477094907401</v>
      </c>
      <c r="X1376" s="6" t="s">
        <v>4400</v>
      </c>
      <c r="Y1376" s="6" t="s">
        <v>518</v>
      </c>
    </row>
    <row r="1377" spans="1:25">
      <c r="A1377" s="6">
        <v>2026</v>
      </c>
      <c r="B1377" s="6" t="s">
        <v>530</v>
      </c>
      <c r="C1377" s="6" t="s">
        <v>531</v>
      </c>
      <c r="D1377" s="6" t="s">
        <v>4223</v>
      </c>
      <c r="E1377" s="6" t="s">
        <v>4224</v>
      </c>
      <c r="F1377" s="6" t="s">
        <v>534</v>
      </c>
      <c r="G1377" s="6" t="s">
        <v>528</v>
      </c>
      <c r="H1377" s="6" t="s">
        <v>526</v>
      </c>
      <c r="I1377" s="6">
        <v>334107000.38999999</v>
      </c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46">
        <v>45987.477094907401</v>
      </c>
      <c r="X1377" s="6" t="s">
        <v>4400</v>
      </c>
      <c r="Y1377" s="6" t="s">
        <v>518</v>
      </c>
    </row>
    <row r="1378" spans="1:25">
      <c r="A1378" s="6">
        <v>2026</v>
      </c>
      <c r="B1378" s="6" t="s">
        <v>530</v>
      </c>
      <c r="C1378" s="6" t="s">
        <v>531</v>
      </c>
      <c r="D1378" s="6" t="s">
        <v>2499</v>
      </c>
      <c r="E1378" s="6" t="s">
        <v>2500</v>
      </c>
      <c r="F1378" s="6" t="s">
        <v>534</v>
      </c>
      <c r="G1378" s="6" t="s">
        <v>528</v>
      </c>
      <c r="H1378" s="6" t="s">
        <v>526</v>
      </c>
      <c r="I1378" s="6">
        <v>0</v>
      </c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46">
        <v>45987.477094907401</v>
      </c>
      <c r="X1378" s="6" t="s">
        <v>4400</v>
      </c>
      <c r="Y1378" s="6" t="s">
        <v>518</v>
      </c>
    </row>
    <row r="1379" spans="1:25">
      <c r="A1379" s="6">
        <v>2026</v>
      </c>
      <c r="B1379" s="6" t="s">
        <v>530</v>
      </c>
      <c r="C1379" s="6" t="s">
        <v>531</v>
      </c>
      <c r="D1379" s="6" t="s">
        <v>2513</v>
      </c>
      <c r="E1379" s="6" t="s">
        <v>2514</v>
      </c>
      <c r="F1379" s="6" t="s">
        <v>534</v>
      </c>
      <c r="G1379" s="6" t="s">
        <v>528</v>
      </c>
      <c r="H1379" s="6" t="s">
        <v>526</v>
      </c>
      <c r="I1379" s="6">
        <v>34376.21</v>
      </c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46">
        <v>45987.477094907401</v>
      </c>
      <c r="X1379" s="6" t="s">
        <v>4400</v>
      </c>
      <c r="Y1379" s="6" t="s">
        <v>518</v>
      </c>
    </row>
    <row r="1380" spans="1:25">
      <c r="A1380" s="6">
        <v>2026</v>
      </c>
      <c r="B1380" s="6" t="s">
        <v>530</v>
      </c>
      <c r="C1380" s="6" t="s">
        <v>531</v>
      </c>
      <c r="D1380" s="6" t="s">
        <v>4209</v>
      </c>
      <c r="E1380" s="6" t="s">
        <v>4210</v>
      </c>
      <c r="F1380" s="6" t="s">
        <v>534</v>
      </c>
      <c r="G1380" s="6" t="s">
        <v>528</v>
      </c>
      <c r="H1380" s="6" t="s">
        <v>526</v>
      </c>
      <c r="I1380" s="6">
        <v>0</v>
      </c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46">
        <v>45987.477094907401</v>
      </c>
      <c r="X1380" s="6" t="s">
        <v>4400</v>
      </c>
      <c r="Y1380" s="6" t="s">
        <v>518</v>
      </c>
    </row>
    <row r="1381" spans="1:25">
      <c r="A1381" s="6">
        <v>2026</v>
      </c>
      <c r="B1381" s="6" t="s">
        <v>530</v>
      </c>
      <c r="C1381" s="6" t="s">
        <v>531</v>
      </c>
      <c r="D1381" s="6" t="s">
        <v>3641</v>
      </c>
      <c r="E1381" s="6" t="s">
        <v>3642</v>
      </c>
      <c r="F1381" s="6" t="s">
        <v>534</v>
      </c>
      <c r="G1381" s="6" t="s">
        <v>528</v>
      </c>
      <c r="H1381" s="6" t="s">
        <v>526</v>
      </c>
      <c r="I1381" s="6">
        <v>239623.72</v>
      </c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46">
        <v>45987.477094907401</v>
      </c>
      <c r="X1381" s="6" t="s">
        <v>4400</v>
      </c>
      <c r="Y1381" s="6" t="s">
        <v>518</v>
      </c>
    </row>
    <row r="1382" spans="1:25">
      <c r="A1382" s="6">
        <v>2026</v>
      </c>
      <c r="B1382" s="6" t="s">
        <v>530</v>
      </c>
      <c r="C1382" s="6" t="s">
        <v>531</v>
      </c>
      <c r="D1382" s="6" t="s">
        <v>4215</v>
      </c>
      <c r="E1382" s="6" t="s">
        <v>4216</v>
      </c>
      <c r="F1382" s="6" t="s">
        <v>534</v>
      </c>
      <c r="G1382" s="6" t="s">
        <v>528</v>
      </c>
      <c r="H1382" s="6" t="s">
        <v>526</v>
      </c>
      <c r="I1382" s="6">
        <v>0</v>
      </c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46">
        <v>45987.477094907401</v>
      </c>
      <c r="X1382" s="6" t="s">
        <v>4400</v>
      </c>
      <c r="Y1382" s="6" t="s">
        <v>518</v>
      </c>
    </row>
    <row r="1383" spans="1:25">
      <c r="A1383" s="6">
        <v>2026</v>
      </c>
      <c r="B1383" s="6" t="s">
        <v>530</v>
      </c>
      <c r="C1383" s="6" t="s">
        <v>531</v>
      </c>
      <c r="D1383" s="6" t="s">
        <v>2013</v>
      </c>
      <c r="E1383" s="6" t="s">
        <v>2014</v>
      </c>
      <c r="F1383" s="6" t="s">
        <v>534</v>
      </c>
      <c r="G1383" s="6" t="s">
        <v>528</v>
      </c>
      <c r="H1383" s="6" t="s">
        <v>526</v>
      </c>
      <c r="I1383" s="6">
        <v>1216833</v>
      </c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46">
        <v>45987.477094907401</v>
      </c>
      <c r="X1383" s="6" t="s">
        <v>4400</v>
      </c>
      <c r="Y1383" s="6" t="s">
        <v>518</v>
      </c>
    </row>
    <row r="1384" spans="1:25">
      <c r="A1384" s="6">
        <v>2026</v>
      </c>
      <c r="B1384" s="6" t="s">
        <v>530</v>
      </c>
      <c r="C1384" s="6" t="s">
        <v>531</v>
      </c>
      <c r="D1384" s="6" t="s">
        <v>2965</v>
      </c>
      <c r="E1384" s="6" t="s">
        <v>2966</v>
      </c>
      <c r="F1384" s="6" t="s">
        <v>534</v>
      </c>
      <c r="G1384" s="6" t="s">
        <v>528</v>
      </c>
      <c r="H1384" s="6" t="s">
        <v>526</v>
      </c>
      <c r="I1384" s="6">
        <v>500000</v>
      </c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46">
        <v>45987.477094907401</v>
      </c>
      <c r="X1384" s="6" t="s">
        <v>4400</v>
      </c>
      <c r="Y1384" s="6" t="s">
        <v>518</v>
      </c>
    </row>
    <row r="1385" spans="1:25">
      <c r="A1385" s="6">
        <v>2026</v>
      </c>
      <c r="B1385" s="6" t="s">
        <v>530</v>
      </c>
      <c r="C1385" s="6" t="s">
        <v>531</v>
      </c>
      <c r="D1385" s="6" t="s">
        <v>1071</v>
      </c>
      <c r="E1385" s="6" t="s">
        <v>1072</v>
      </c>
      <c r="F1385" s="6" t="s">
        <v>534</v>
      </c>
      <c r="G1385" s="6" t="s">
        <v>528</v>
      </c>
      <c r="H1385" s="6" t="s">
        <v>526</v>
      </c>
      <c r="I1385" s="6">
        <v>0</v>
      </c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46">
        <v>45987.477094907401</v>
      </c>
      <c r="X1385" s="6" t="s">
        <v>4400</v>
      </c>
      <c r="Y1385" s="6" t="s">
        <v>518</v>
      </c>
    </row>
    <row r="1386" spans="1:25">
      <c r="A1386" s="6">
        <v>2026</v>
      </c>
      <c r="B1386" s="6" t="s">
        <v>530</v>
      </c>
      <c r="C1386" s="6" t="s">
        <v>531</v>
      </c>
      <c r="D1386" s="6" t="s">
        <v>3811</v>
      </c>
      <c r="E1386" s="6" t="s">
        <v>3812</v>
      </c>
      <c r="F1386" s="6" t="s">
        <v>534</v>
      </c>
      <c r="G1386" s="6" t="s">
        <v>528</v>
      </c>
      <c r="H1386" s="6" t="s">
        <v>526</v>
      </c>
      <c r="I1386" s="6">
        <v>990060.9</v>
      </c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46">
        <v>45987.477094907401</v>
      </c>
      <c r="X1386" s="6" t="s">
        <v>4400</v>
      </c>
      <c r="Y1386" s="6" t="s">
        <v>518</v>
      </c>
    </row>
    <row r="1387" spans="1:25">
      <c r="A1387" s="6">
        <v>2026</v>
      </c>
      <c r="B1387" s="6" t="s">
        <v>530</v>
      </c>
      <c r="C1387" s="6" t="s">
        <v>531</v>
      </c>
      <c r="D1387" s="6" t="s">
        <v>767</v>
      </c>
      <c r="E1387" s="6" t="s">
        <v>768</v>
      </c>
      <c r="F1387" s="6" t="s">
        <v>534</v>
      </c>
      <c r="G1387" s="6" t="s">
        <v>528</v>
      </c>
      <c r="H1387" s="6" t="s">
        <v>526</v>
      </c>
      <c r="I1387" s="6">
        <v>0</v>
      </c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46">
        <v>45987.477094907401</v>
      </c>
      <c r="X1387" s="6" t="s">
        <v>4400</v>
      </c>
      <c r="Y1387" s="6" t="s">
        <v>518</v>
      </c>
    </row>
    <row r="1388" spans="1:25">
      <c r="A1388" s="6">
        <v>2026</v>
      </c>
      <c r="B1388" s="6" t="s">
        <v>530</v>
      </c>
      <c r="C1388" s="6" t="s">
        <v>531</v>
      </c>
      <c r="D1388" s="6" t="s">
        <v>1435</v>
      </c>
      <c r="E1388" s="6" t="s">
        <v>1436</v>
      </c>
      <c r="F1388" s="6" t="s">
        <v>534</v>
      </c>
      <c r="G1388" s="6" t="s">
        <v>528</v>
      </c>
      <c r="H1388" s="6" t="s">
        <v>526</v>
      </c>
      <c r="I1388" s="6">
        <v>0</v>
      </c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46">
        <v>45987.477094907401</v>
      </c>
      <c r="X1388" s="6" t="s">
        <v>4400</v>
      </c>
      <c r="Y1388" s="6" t="s">
        <v>518</v>
      </c>
    </row>
    <row r="1389" spans="1:25">
      <c r="A1389" s="6">
        <v>2026</v>
      </c>
      <c r="B1389" s="6" t="s">
        <v>530</v>
      </c>
      <c r="C1389" s="6" t="s">
        <v>531</v>
      </c>
      <c r="D1389" s="6" t="s">
        <v>907</v>
      </c>
      <c r="E1389" s="6" t="s">
        <v>908</v>
      </c>
      <c r="F1389" s="6" t="s">
        <v>534</v>
      </c>
      <c r="G1389" s="6" t="s">
        <v>528</v>
      </c>
      <c r="H1389" s="6" t="s">
        <v>526</v>
      </c>
      <c r="I1389" s="6">
        <v>0</v>
      </c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46">
        <v>45987.477094907401</v>
      </c>
      <c r="X1389" s="6" t="s">
        <v>4400</v>
      </c>
      <c r="Y1389" s="6" t="s">
        <v>518</v>
      </c>
    </row>
    <row r="1390" spans="1:25">
      <c r="A1390" s="6">
        <v>2026</v>
      </c>
      <c r="B1390" s="6" t="s">
        <v>530</v>
      </c>
      <c r="C1390" s="6" t="s">
        <v>531</v>
      </c>
      <c r="D1390" s="6" t="s">
        <v>2201</v>
      </c>
      <c r="E1390" s="6" t="s">
        <v>2202</v>
      </c>
      <c r="F1390" s="6" t="s">
        <v>534</v>
      </c>
      <c r="G1390" s="6" t="s">
        <v>528</v>
      </c>
      <c r="H1390" s="6" t="s">
        <v>526</v>
      </c>
      <c r="I1390" s="6">
        <v>0</v>
      </c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46">
        <v>45987.477094907401</v>
      </c>
      <c r="X1390" s="6" t="s">
        <v>4400</v>
      </c>
      <c r="Y1390" s="6" t="s">
        <v>518</v>
      </c>
    </row>
    <row r="1391" spans="1:25">
      <c r="A1391" s="6">
        <v>2026</v>
      </c>
      <c r="B1391" s="6" t="s">
        <v>530</v>
      </c>
      <c r="C1391" s="6" t="s">
        <v>531</v>
      </c>
      <c r="D1391" s="6" t="s">
        <v>2657</v>
      </c>
      <c r="E1391" s="6" t="s">
        <v>2658</v>
      </c>
      <c r="F1391" s="6" t="s">
        <v>534</v>
      </c>
      <c r="G1391" s="6" t="s">
        <v>528</v>
      </c>
      <c r="H1391" s="6" t="s">
        <v>526</v>
      </c>
      <c r="I1391" s="6">
        <v>0</v>
      </c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46">
        <v>45987.477094907401</v>
      </c>
      <c r="X1391" s="6" t="s">
        <v>4400</v>
      </c>
      <c r="Y1391" s="6" t="s">
        <v>518</v>
      </c>
    </row>
    <row r="1392" spans="1:25">
      <c r="A1392" s="6">
        <v>2026</v>
      </c>
      <c r="B1392" s="6" t="s">
        <v>530</v>
      </c>
      <c r="C1392" s="6" t="s">
        <v>531</v>
      </c>
      <c r="D1392" s="6" t="s">
        <v>629</v>
      </c>
      <c r="E1392" s="6" t="s">
        <v>630</v>
      </c>
      <c r="F1392" s="6" t="s">
        <v>534</v>
      </c>
      <c r="G1392" s="6" t="s">
        <v>528</v>
      </c>
      <c r="H1392" s="6" t="s">
        <v>526</v>
      </c>
      <c r="I1392" s="6">
        <v>1000</v>
      </c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46">
        <v>45987.477094907401</v>
      </c>
      <c r="X1392" s="6" t="s">
        <v>4400</v>
      </c>
      <c r="Y1392" s="6" t="s">
        <v>518</v>
      </c>
    </row>
    <row r="1393" spans="1:25">
      <c r="A1393" s="6">
        <v>2026</v>
      </c>
      <c r="B1393" s="6" t="s">
        <v>530</v>
      </c>
      <c r="C1393" s="6" t="s">
        <v>531</v>
      </c>
      <c r="D1393" s="6" t="s">
        <v>3997</v>
      </c>
      <c r="E1393" s="6" t="s">
        <v>3998</v>
      </c>
      <c r="F1393" s="6" t="s">
        <v>534</v>
      </c>
      <c r="G1393" s="6" t="s">
        <v>528</v>
      </c>
      <c r="H1393" s="6" t="s">
        <v>526</v>
      </c>
      <c r="I1393" s="6">
        <v>103778.43</v>
      </c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46">
        <v>45987.477094907401</v>
      </c>
      <c r="X1393" s="6" t="s">
        <v>4400</v>
      </c>
      <c r="Y1393" s="6" t="s">
        <v>518</v>
      </c>
    </row>
    <row r="1394" spans="1:25">
      <c r="A1394" s="6">
        <v>2026</v>
      </c>
      <c r="B1394" s="6" t="s">
        <v>530</v>
      </c>
      <c r="C1394" s="6" t="s">
        <v>531</v>
      </c>
      <c r="D1394" s="6" t="s">
        <v>2301</v>
      </c>
      <c r="E1394" s="6" t="s">
        <v>2302</v>
      </c>
      <c r="F1394" s="6" t="s">
        <v>534</v>
      </c>
      <c r="G1394" s="6" t="s">
        <v>528</v>
      </c>
      <c r="H1394" s="6" t="s">
        <v>526</v>
      </c>
      <c r="I1394" s="6">
        <v>141953.32</v>
      </c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46">
        <v>45987.477094907401</v>
      </c>
      <c r="X1394" s="6" t="s">
        <v>4400</v>
      </c>
      <c r="Y1394" s="6" t="s">
        <v>518</v>
      </c>
    </row>
    <row r="1395" spans="1:25">
      <c r="A1395" s="6">
        <v>2026</v>
      </c>
      <c r="B1395" s="6" t="s">
        <v>530</v>
      </c>
      <c r="C1395" s="6" t="s">
        <v>531</v>
      </c>
      <c r="D1395" s="6" t="s">
        <v>3255</v>
      </c>
      <c r="E1395" s="6" t="s">
        <v>3256</v>
      </c>
      <c r="F1395" s="6" t="s">
        <v>534</v>
      </c>
      <c r="G1395" s="6" t="s">
        <v>528</v>
      </c>
      <c r="H1395" s="6" t="s">
        <v>526</v>
      </c>
      <c r="I1395" s="6">
        <v>0</v>
      </c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46">
        <v>45987.477094907401</v>
      </c>
      <c r="X1395" s="6" t="s">
        <v>4400</v>
      </c>
      <c r="Y1395" s="6" t="s">
        <v>518</v>
      </c>
    </row>
    <row r="1396" spans="1:25">
      <c r="A1396" s="6">
        <v>2026</v>
      </c>
      <c r="B1396" s="6" t="s">
        <v>530</v>
      </c>
      <c r="C1396" s="6" t="s">
        <v>531</v>
      </c>
      <c r="D1396" s="6" t="s">
        <v>737</v>
      </c>
      <c r="E1396" s="6" t="s">
        <v>738</v>
      </c>
      <c r="F1396" s="6" t="s">
        <v>534</v>
      </c>
      <c r="G1396" s="6" t="s">
        <v>528</v>
      </c>
      <c r="H1396" s="6" t="s">
        <v>526</v>
      </c>
      <c r="I1396" s="6">
        <v>0</v>
      </c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46">
        <v>45987.477094907401</v>
      </c>
      <c r="X1396" s="6" t="s">
        <v>4400</v>
      </c>
      <c r="Y1396" s="6" t="s">
        <v>518</v>
      </c>
    </row>
    <row r="1397" spans="1:25">
      <c r="A1397" s="6">
        <v>2026</v>
      </c>
      <c r="B1397" s="6" t="s">
        <v>530</v>
      </c>
      <c r="C1397" s="6" t="s">
        <v>531</v>
      </c>
      <c r="D1397" s="6" t="s">
        <v>4353</v>
      </c>
      <c r="E1397" s="6" t="s">
        <v>4354</v>
      </c>
      <c r="F1397" s="6" t="s">
        <v>534</v>
      </c>
      <c r="G1397" s="6" t="s">
        <v>528</v>
      </c>
      <c r="H1397" s="6" t="s">
        <v>526</v>
      </c>
      <c r="I1397" s="6">
        <v>30000</v>
      </c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46">
        <v>45987.477094907401</v>
      </c>
      <c r="X1397" s="6" t="s">
        <v>4400</v>
      </c>
      <c r="Y1397" s="6" t="s">
        <v>518</v>
      </c>
    </row>
    <row r="1398" spans="1:25">
      <c r="A1398" s="6">
        <v>2026</v>
      </c>
      <c r="B1398" s="6" t="s">
        <v>530</v>
      </c>
      <c r="C1398" s="6" t="s">
        <v>531</v>
      </c>
      <c r="D1398" s="6" t="s">
        <v>1759</v>
      </c>
      <c r="E1398" s="6" t="s">
        <v>1760</v>
      </c>
      <c r="F1398" s="6" t="s">
        <v>534</v>
      </c>
      <c r="G1398" s="6" t="s">
        <v>528</v>
      </c>
      <c r="H1398" s="6" t="s">
        <v>526</v>
      </c>
      <c r="I1398" s="6">
        <v>0</v>
      </c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46">
        <v>45987.477094907401</v>
      </c>
      <c r="X1398" s="6" t="s">
        <v>4400</v>
      </c>
      <c r="Y1398" s="6" t="s">
        <v>518</v>
      </c>
    </row>
    <row r="1399" spans="1:25">
      <c r="A1399" s="6">
        <v>2026</v>
      </c>
      <c r="B1399" s="6" t="s">
        <v>530</v>
      </c>
      <c r="C1399" s="6" t="s">
        <v>531</v>
      </c>
      <c r="D1399" s="6" t="s">
        <v>1835</v>
      </c>
      <c r="E1399" s="6" t="s">
        <v>1836</v>
      </c>
      <c r="F1399" s="6" t="s">
        <v>534</v>
      </c>
      <c r="G1399" s="6" t="s">
        <v>528</v>
      </c>
      <c r="H1399" s="6" t="s">
        <v>526</v>
      </c>
      <c r="I1399" s="6">
        <v>1127400</v>
      </c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46">
        <v>45987.477094907401</v>
      </c>
      <c r="X1399" s="6" t="s">
        <v>4400</v>
      </c>
      <c r="Y1399" s="6" t="s">
        <v>518</v>
      </c>
    </row>
    <row r="1400" spans="1:25">
      <c r="A1400" s="6">
        <v>2026</v>
      </c>
      <c r="B1400" s="6" t="s">
        <v>530</v>
      </c>
      <c r="C1400" s="6" t="s">
        <v>531</v>
      </c>
      <c r="D1400" s="6" t="s">
        <v>2447</v>
      </c>
      <c r="E1400" s="6" t="s">
        <v>2448</v>
      </c>
      <c r="F1400" s="6" t="s">
        <v>534</v>
      </c>
      <c r="G1400" s="6" t="s">
        <v>528</v>
      </c>
      <c r="H1400" s="6" t="s">
        <v>526</v>
      </c>
      <c r="I1400" s="6">
        <v>0</v>
      </c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46">
        <v>45987.477094907401</v>
      </c>
      <c r="X1400" s="6" t="s">
        <v>4400</v>
      </c>
      <c r="Y1400" s="6" t="s">
        <v>518</v>
      </c>
    </row>
    <row r="1401" spans="1:25">
      <c r="A1401" s="6">
        <v>2026</v>
      </c>
      <c r="B1401" s="6" t="s">
        <v>530</v>
      </c>
      <c r="C1401" s="6" t="s">
        <v>531</v>
      </c>
      <c r="D1401" s="6" t="s">
        <v>583</v>
      </c>
      <c r="E1401" s="6" t="s">
        <v>584</v>
      </c>
      <c r="F1401" s="6" t="s">
        <v>534</v>
      </c>
      <c r="G1401" s="6" t="s">
        <v>528</v>
      </c>
      <c r="H1401" s="6" t="s">
        <v>526</v>
      </c>
      <c r="I1401" s="6">
        <v>0</v>
      </c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46">
        <v>45987.477094907401</v>
      </c>
      <c r="X1401" s="6" t="s">
        <v>4400</v>
      </c>
      <c r="Y1401" s="6" t="s">
        <v>518</v>
      </c>
    </row>
    <row r="1402" spans="1:25">
      <c r="A1402" s="6">
        <v>2026</v>
      </c>
      <c r="B1402" s="6" t="s">
        <v>530</v>
      </c>
      <c r="C1402" s="6" t="s">
        <v>531</v>
      </c>
      <c r="D1402" s="6" t="s">
        <v>3751</v>
      </c>
      <c r="E1402" s="6" t="s">
        <v>3752</v>
      </c>
      <c r="F1402" s="6" t="s">
        <v>534</v>
      </c>
      <c r="G1402" s="6" t="s">
        <v>528</v>
      </c>
      <c r="H1402" s="6" t="s">
        <v>526</v>
      </c>
      <c r="I1402" s="6">
        <v>608305.86</v>
      </c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46">
        <v>45987.477094907401</v>
      </c>
      <c r="X1402" s="6" t="s">
        <v>4400</v>
      </c>
      <c r="Y1402" s="6" t="s">
        <v>518</v>
      </c>
    </row>
    <row r="1403" spans="1:25">
      <c r="A1403" s="6">
        <v>2026</v>
      </c>
      <c r="B1403" s="6" t="s">
        <v>530</v>
      </c>
      <c r="C1403" s="6" t="s">
        <v>531</v>
      </c>
      <c r="D1403" s="6" t="s">
        <v>4191</v>
      </c>
      <c r="E1403" s="6" t="s">
        <v>4192</v>
      </c>
      <c r="F1403" s="6" t="s">
        <v>534</v>
      </c>
      <c r="G1403" s="6" t="s">
        <v>528</v>
      </c>
      <c r="H1403" s="6" t="s">
        <v>526</v>
      </c>
      <c r="I1403" s="6">
        <v>0</v>
      </c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46">
        <v>45987.477094907401</v>
      </c>
      <c r="X1403" s="6" t="s">
        <v>4400</v>
      </c>
      <c r="Y1403" s="6" t="s">
        <v>518</v>
      </c>
    </row>
    <row r="1404" spans="1:25">
      <c r="A1404" s="6">
        <v>2026</v>
      </c>
      <c r="B1404" s="6" t="s">
        <v>530</v>
      </c>
      <c r="C1404" s="6" t="s">
        <v>531</v>
      </c>
      <c r="D1404" s="6" t="s">
        <v>2381</v>
      </c>
      <c r="E1404" s="6" t="s">
        <v>2382</v>
      </c>
      <c r="F1404" s="6" t="s">
        <v>534</v>
      </c>
      <c r="G1404" s="6" t="s">
        <v>528</v>
      </c>
      <c r="H1404" s="6" t="s">
        <v>526</v>
      </c>
      <c r="I1404" s="6">
        <v>0</v>
      </c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46">
        <v>45987.477094907401</v>
      </c>
      <c r="X1404" s="6" t="s">
        <v>4400</v>
      </c>
      <c r="Y1404" s="6" t="s">
        <v>518</v>
      </c>
    </row>
    <row r="1405" spans="1:25">
      <c r="A1405" s="6">
        <v>2026</v>
      </c>
      <c r="B1405" s="6" t="s">
        <v>530</v>
      </c>
      <c r="C1405" s="6" t="s">
        <v>531</v>
      </c>
      <c r="D1405" s="6" t="s">
        <v>1891</v>
      </c>
      <c r="E1405" s="6" t="s">
        <v>1892</v>
      </c>
      <c r="F1405" s="6" t="s">
        <v>534</v>
      </c>
      <c r="G1405" s="6" t="s">
        <v>528</v>
      </c>
      <c r="H1405" s="6" t="s">
        <v>526</v>
      </c>
      <c r="I1405" s="6">
        <v>0</v>
      </c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46">
        <v>45987.477094907401</v>
      </c>
      <c r="X1405" s="6" t="s">
        <v>4400</v>
      </c>
      <c r="Y1405" s="6" t="s">
        <v>518</v>
      </c>
    </row>
    <row r="1406" spans="1:25">
      <c r="A1406" s="6">
        <v>2026</v>
      </c>
      <c r="B1406" s="6" t="s">
        <v>530</v>
      </c>
      <c r="C1406" s="6" t="s">
        <v>531</v>
      </c>
      <c r="D1406" s="6" t="s">
        <v>2245</v>
      </c>
      <c r="E1406" s="6" t="s">
        <v>2246</v>
      </c>
      <c r="F1406" s="6" t="s">
        <v>534</v>
      </c>
      <c r="G1406" s="6" t="s">
        <v>528</v>
      </c>
      <c r="H1406" s="6" t="s">
        <v>526</v>
      </c>
      <c r="I1406" s="6">
        <v>0</v>
      </c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46">
        <v>45987.477094907401</v>
      </c>
      <c r="X1406" s="6" t="s">
        <v>4400</v>
      </c>
      <c r="Y1406" s="6" t="s">
        <v>518</v>
      </c>
    </row>
    <row r="1407" spans="1:25">
      <c r="A1407" s="6">
        <v>2026</v>
      </c>
      <c r="B1407" s="6" t="s">
        <v>530</v>
      </c>
      <c r="C1407" s="6" t="s">
        <v>531</v>
      </c>
      <c r="D1407" s="6" t="s">
        <v>1887</v>
      </c>
      <c r="E1407" s="6" t="s">
        <v>1888</v>
      </c>
      <c r="F1407" s="6" t="s">
        <v>534</v>
      </c>
      <c r="G1407" s="6" t="s">
        <v>528</v>
      </c>
      <c r="H1407" s="6" t="s">
        <v>526</v>
      </c>
      <c r="I1407" s="6">
        <v>0</v>
      </c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46">
        <v>45987.477094907401</v>
      </c>
      <c r="X1407" s="6" t="s">
        <v>4400</v>
      </c>
      <c r="Y1407" s="6" t="s">
        <v>518</v>
      </c>
    </row>
    <row r="1408" spans="1:25">
      <c r="A1408" s="6">
        <v>2026</v>
      </c>
      <c r="B1408" s="6" t="s">
        <v>530</v>
      </c>
      <c r="C1408" s="6" t="s">
        <v>531</v>
      </c>
      <c r="D1408" s="6" t="s">
        <v>2651</v>
      </c>
      <c r="E1408" s="6" t="s">
        <v>2652</v>
      </c>
      <c r="F1408" s="6" t="s">
        <v>534</v>
      </c>
      <c r="G1408" s="6" t="s">
        <v>528</v>
      </c>
      <c r="H1408" s="6" t="s">
        <v>526</v>
      </c>
      <c r="I1408" s="6">
        <v>0</v>
      </c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46">
        <v>45987.477094907401</v>
      </c>
      <c r="X1408" s="6" t="s">
        <v>4400</v>
      </c>
      <c r="Y1408" s="6" t="s">
        <v>518</v>
      </c>
    </row>
    <row r="1409" spans="1:25">
      <c r="A1409" s="6">
        <v>2026</v>
      </c>
      <c r="B1409" s="6" t="s">
        <v>530</v>
      </c>
      <c r="C1409" s="6" t="s">
        <v>531</v>
      </c>
      <c r="D1409" s="6" t="s">
        <v>1923</v>
      </c>
      <c r="E1409" s="6" t="s">
        <v>1924</v>
      </c>
      <c r="F1409" s="6" t="s">
        <v>534</v>
      </c>
      <c r="G1409" s="6" t="s">
        <v>528</v>
      </c>
      <c r="H1409" s="6" t="s">
        <v>526</v>
      </c>
      <c r="I1409" s="6">
        <v>276026.13</v>
      </c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46">
        <v>45987.477094907401</v>
      </c>
      <c r="X1409" s="6" t="s">
        <v>4400</v>
      </c>
      <c r="Y1409" s="6" t="s">
        <v>518</v>
      </c>
    </row>
    <row r="1410" spans="1:25">
      <c r="A1410" s="6">
        <v>2026</v>
      </c>
      <c r="B1410" s="6" t="s">
        <v>530</v>
      </c>
      <c r="C1410" s="6" t="s">
        <v>531</v>
      </c>
      <c r="D1410" s="6" t="s">
        <v>3249</v>
      </c>
      <c r="E1410" s="6" t="s">
        <v>3250</v>
      </c>
      <c r="F1410" s="6" t="s">
        <v>534</v>
      </c>
      <c r="G1410" s="6" t="s">
        <v>528</v>
      </c>
      <c r="H1410" s="6" t="s">
        <v>526</v>
      </c>
      <c r="I1410" s="6">
        <v>800000</v>
      </c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46">
        <v>45987.477094907401</v>
      </c>
      <c r="X1410" s="6" t="s">
        <v>4400</v>
      </c>
      <c r="Y1410" s="6" t="s">
        <v>518</v>
      </c>
    </row>
    <row r="1411" spans="1:25">
      <c r="A1411" s="6">
        <v>2026</v>
      </c>
      <c r="B1411" s="6" t="s">
        <v>530</v>
      </c>
      <c r="C1411" s="6" t="s">
        <v>531</v>
      </c>
      <c r="D1411" s="6" t="s">
        <v>3911</v>
      </c>
      <c r="E1411" s="6" t="s">
        <v>3912</v>
      </c>
      <c r="F1411" s="6" t="s">
        <v>534</v>
      </c>
      <c r="G1411" s="6" t="s">
        <v>528</v>
      </c>
      <c r="H1411" s="6" t="s">
        <v>526</v>
      </c>
      <c r="I1411" s="6">
        <v>0</v>
      </c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46">
        <v>45987.477094907401</v>
      </c>
      <c r="X1411" s="6" t="s">
        <v>4400</v>
      </c>
      <c r="Y1411" s="6" t="s">
        <v>518</v>
      </c>
    </row>
    <row r="1412" spans="1:25">
      <c r="A1412" s="6">
        <v>2026</v>
      </c>
      <c r="B1412" s="6" t="s">
        <v>530</v>
      </c>
      <c r="C1412" s="6" t="s">
        <v>531</v>
      </c>
      <c r="D1412" s="6" t="s">
        <v>609</v>
      </c>
      <c r="E1412" s="6" t="s">
        <v>610</v>
      </c>
      <c r="F1412" s="6" t="s">
        <v>534</v>
      </c>
      <c r="G1412" s="6" t="s">
        <v>528</v>
      </c>
      <c r="H1412" s="6" t="s">
        <v>526</v>
      </c>
      <c r="I1412" s="6">
        <v>10070738</v>
      </c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46">
        <v>45987.477094907401</v>
      </c>
      <c r="X1412" s="6" t="s">
        <v>4400</v>
      </c>
      <c r="Y1412" s="6" t="s">
        <v>518</v>
      </c>
    </row>
    <row r="1413" spans="1:25">
      <c r="A1413" s="6">
        <v>2026</v>
      </c>
      <c r="B1413" s="6" t="s">
        <v>530</v>
      </c>
      <c r="C1413" s="6" t="s">
        <v>531</v>
      </c>
      <c r="D1413" s="6" t="s">
        <v>3595</v>
      </c>
      <c r="E1413" s="6" t="s">
        <v>3596</v>
      </c>
      <c r="F1413" s="6" t="s">
        <v>534</v>
      </c>
      <c r="G1413" s="6" t="s">
        <v>528</v>
      </c>
      <c r="H1413" s="6" t="s">
        <v>526</v>
      </c>
      <c r="I1413" s="6">
        <v>0</v>
      </c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46">
        <v>45987.477094907401</v>
      </c>
      <c r="X1413" s="6" t="s">
        <v>4400</v>
      </c>
      <c r="Y1413" s="6" t="s">
        <v>518</v>
      </c>
    </row>
    <row r="1414" spans="1:25">
      <c r="A1414" s="6">
        <v>2026</v>
      </c>
      <c r="B1414" s="6" t="s">
        <v>530</v>
      </c>
      <c r="C1414" s="6" t="s">
        <v>531</v>
      </c>
      <c r="D1414" s="6" t="s">
        <v>2453</v>
      </c>
      <c r="E1414" s="6" t="s">
        <v>2454</v>
      </c>
      <c r="F1414" s="6" t="s">
        <v>534</v>
      </c>
      <c r="G1414" s="6" t="s">
        <v>528</v>
      </c>
      <c r="H1414" s="6" t="s">
        <v>526</v>
      </c>
      <c r="I1414" s="6">
        <v>9545</v>
      </c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46">
        <v>45987.477094907401</v>
      </c>
      <c r="X1414" s="6" t="s">
        <v>4400</v>
      </c>
      <c r="Y1414" s="6" t="s">
        <v>518</v>
      </c>
    </row>
    <row r="1415" spans="1:25">
      <c r="A1415" s="6">
        <v>2026</v>
      </c>
      <c r="B1415" s="6" t="s">
        <v>530</v>
      </c>
      <c r="C1415" s="6" t="s">
        <v>531</v>
      </c>
      <c r="D1415" s="6" t="s">
        <v>849</v>
      </c>
      <c r="E1415" s="6" t="s">
        <v>850</v>
      </c>
      <c r="F1415" s="6" t="s">
        <v>534</v>
      </c>
      <c r="G1415" s="6" t="s">
        <v>528</v>
      </c>
      <c r="H1415" s="6" t="s">
        <v>526</v>
      </c>
      <c r="I1415" s="6">
        <v>1300000</v>
      </c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46">
        <v>45987.477094907401</v>
      </c>
      <c r="X1415" s="6" t="s">
        <v>4400</v>
      </c>
      <c r="Y1415" s="6" t="s">
        <v>518</v>
      </c>
    </row>
    <row r="1416" spans="1:25">
      <c r="A1416" s="6">
        <v>2026</v>
      </c>
      <c r="B1416" s="6" t="s">
        <v>530</v>
      </c>
      <c r="C1416" s="6" t="s">
        <v>531</v>
      </c>
      <c r="D1416" s="6" t="s">
        <v>4015</v>
      </c>
      <c r="E1416" s="6" t="s">
        <v>4016</v>
      </c>
      <c r="F1416" s="6" t="s">
        <v>534</v>
      </c>
      <c r="G1416" s="6" t="s">
        <v>528</v>
      </c>
      <c r="H1416" s="6" t="s">
        <v>526</v>
      </c>
      <c r="I1416" s="6">
        <v>0</v>
      </c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46">
        <v>45987.477094907401</v>
      </c>
      <c r="X1416" s="6" t="s">
        <v>4400</v>
      </c>
      <c r="Y1416" s="6" t="s">
        <v>518</v>
      </c>
    </row>
    <row r="1417" spans="1:25">
      <c r="A1417" s="6">
        <v>2026</v>
      </c>
      <c r="B1417" s="6" t="s">
        <v>530</v>
      </c>
      <c r="C1417" s="6" t="s">
        <v>531</v>
      </c>
      <c r="D1417" s="6" t="s">
        <v>937</v>
      </c>
      <c r="E1417" s="6" t="s">
        <v>938</v>
      </c>
      <c r="F1417" s="6" t="s">
        <v>534</v>
      </c>
      <c r="G1417" s="6" t="s">
        <v>528</v>
      </c>
      <c r="H1417" s="6" t="s">
        <v>526</v>
      </c>
      <c r="I1417" s="6">
        <v>0</v>
      </c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46">
        <v>45987.477094907401</v>
      </c>
      <c r="X1417" s="6" t="s">
        <v>4400</v>
      </c>
      <c r="Y1417" s="6" t="s">
        <v>518</v>
      </c>
    </row>
    <row r="1418" spans="1:25">
      <c r="A1418" s="6">
        <v>2026</v>
      </c>
      <c r="B1418" s="6" t="s">
        <v>530</v>
      </c>
      <c r="C1418" s="6" t="s">
        <v>531</v>
      </c>
      <c r="D1418" s="6" t="s">
        <v>1675</v>
      </c>
      <c r="E1418" s="6" t="s">
        <v>1676</v>
      </c>
      <c r="F1418" s="6" t="s">
        <v>534</v>
      </c>
      <c r="G1418" s="6" t="s">
        <v>528</v>
      </c>
      <c r="H1418" s="6" t="s">
        <v>526</v>
      </c>
      <c r="I1418" s="6">
        <v>0</v>
      </c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46">
        <v>45987.477094907401</v>
      </c>
      <c r="X1418" s="6" t="s">
        <v>4400</v>
      </c>
      <c r="Y1418" s="6" t="s">
        <v>518</v>
      </c>
    </row>
    <row r="1419" spans="1:25">
      <c r="A1419" s="6">
        <v>2026</v>
      </c>
      <c r="B1419" s="6" t="s">
        <v>530</v>
      </c>
      <c r="C1419" s="6" t="s">
        <v>531</v>
      </c>
      <c r="D1419" s="6" t="s">
        <v>839</v>
      </c>
      <c r="E1419" s="6" t="s">
        <v>840</v>
      </c>
      <c r="F1419" s="6" t="s">
        <v>534</v>
      </c>
      <c r="G1419" s="6" t="s">
        <v>528</v>
      </c>
      <c r="H1419" s="6" t="s">
        <v>526</v>
      </c>
      <c r="I1419" s="6">
        <v>0</v>
      </c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46">
        <v>45987.477094907401</v>
      </c>
      <c r="X1419" s="6" t="s">
        <v>4400</v>
      </c>
      <c r="Y1419" s="6" t="s">
        <v>518</v>
      </c>
    </row>
    <row r="1420" spans="1:25">
      <c r="A1420" s="6">
        <v>2026</v>
      </c>
      <c r="B1420" s="6" t="s">
        <v>530</v>
      </c>
      <c r="C1420" s="6" t="s">
        <v>531</v>
      </c>
      <c r="D1420" s="6" t="s">
        <v>1077</v>
      </c>
      <c r="E1420" s="6" t="s">
        <v>1078</v>
      </c>
      <c r="F1420" s="6" t="s">
        <v>534</v>
      </c>
      <c r="G1420" s="6" t="s">
        <v>528</v>
      </c>
      <c r="H1420" s="6" t="s">
        <v>526</v>
      </c>
      <c r="I1420" s="6">
        <v>0</v>
      </c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46">
        <v>45987.477094907401</v>
      </c>
      <c r="X1420" s="6" t="s">
        <v>4400</v>
      </c>
      <c r="Y1420" s="6" t="s">
        <v>518</v>
      </c>
    </row>
    <row r="1421" spans="1:25">
      <c r="A1421" s="6">
        <v>2026</v>
      </c>
      <c r="B1421" s="6" t="s">
        <v>530</v>
      </c>
      <c r="C1421" s="6" t="s">
        <v>531</v>
      </c>
      <c r="D1421" s="6" t="s">
        <v>3977</v>
      </c>
      <c r="E1421" s="6" t="s">
        <v>3978</v>
      </c>
      <c r="F1421" s="6" t="s">
        <v>534</v>
      </c>
      <c r="G1421" s="6" t="s">
        <v>528</v>
      </c>
      <c r="H1421" s="6" t="s">
        <v>526</v>
      </c>
      <c r="I1421" s="6">
        <v>0</v>
      </c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46">
        <v>45987.477094907401</v>
      </c>
      <c r="X1421" s="6" t="s">
        <v>4400</v>
      </c>
      <c r="Y1421" s="6" t="s">
        <v>518</v>
      </c>
    </row>
    <row r="1422" spans="1:25">
      <c r="A1422" s="6">
        <v>2026</v>
      </c>
      <c r="B1422" s="6" t="s">
        <v>530</v>
      </c>
      <c r="C1422" s="6" t="s">
        <v>531</v>
      </c>
      <c r="D1422" s="6" t="s">
        <v>3107</v>
      </c>
      <c r="E1422" s="6" t="s">
        <v>3108</v>
      </c>
      <c r="F1422" s="6" t="s">
        <v>534</v>
      </c>
      <c r="G1422" s="6" t="s">
        <v>528</v>
      </c>
      <c r="H1422" s="6" t="s">
        <v>526</v>
      </c>
      <c r="I1422" s="6">
        <v>0</v>
      </c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46">
        <v>45987.477094907401</v>
      </c>
      <c r="X1422" s="6" t="s">
        <v>4400</v>
      </c>
      <c r="Y1422" s="6" t="s">
        <v>518</v>
      </c>
    </row>
    <row r="1423" spans="1:25">
      <c r="A1423" s="6">
        <v>2026</v>
      </c>
      <c r="B1423" s="6" t="s">
        <v>530</v>
      </c>
      <c r="C1423" s="6" t="s">
        <v>531</v>
      </c>
      <c r="D1423" s="6" t="s">
        <v>4023</v>
      </c>
      <c r="E1423" s="6" t="s">
        <v>4024</v>
      </c>
      <c r="F1423" s="6" t="s">
        <v>534</v>
      </c>
      <c r="G1423" s="6" t="s">
        <v>528</v>
      </c>
      <c r="H1423" s="6" t="s">
        <v>526</v>
      </c>
      <c r="I1423" s="6">
        <v>0</v>
      </c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46">
        <v>45987.477094907401</v>
      </c>
      <c r="X1423" s="6" t="s">
        <v>4400</v>
      </c>
      <c r="Y1423" s="6" t="s">
        <v>518</v>
      </c>
    </row>
    <row r="1424" spans="1:25">
      <c r="A1424" s="6">
        <v>2026</v>
      </c>
      <c r="B1424" s="6" t="s">
        <v>530</v>
      </c>
      <c r="C1424" s="6" t="s">
        <v>531</v>
      </c>
      <c r="D1424" s="6" t="s">
        <v>3443</v>
      </c>
      <c r="E1424" s="6" t="s">
        <v>3444</v>
      </c>
      <c r="F1424" s="6" t="s">
        <v>534</v>
      </c>
      <c r="G1424" s="6" t="s">
        <v>528</v>
      </c>
      <c r="H1424" s="6" t="s">
        <v>526</v>
      </c>
      <c r="I1424" s="6">
        <v>2000</v>
      </c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46">
        <v>45987.477094907401</v>
      </c>
      <c r="X1424" s="6" t="s">
        <v>4400</v>
      </c>
      <c r="Y1424" s="6" t="s">
        <v>518</v>
      </c>
    </row>
    <row r="1425" spans="1:25">
      <c r="A1425" s="6">
        <v>2026</v>
      </c>
      <c r="B1425" s="6" t="s">
        <v>530</v>
      </c>
      <c r="C1425" s="6" t="s">
        <v>531</v>
      </c>
      <c r="D1425" s="6" t="s">
        <v>2377</v>
      </c>
      <c r="E1425" s="6" t="s">
        <v>2378</v>
      </c>
      <c r="F1425" s="6" t="s">
        <v>534</v>
      </c>
      <c r="G1425" s="6" t="s">
        <v>528</v>
      </c>
      <c r="H1425" s="6" t="s">
        <v>526</v>
      </c>
      <c r="I1425" s="6">
        <v>13114.31</v>
      </c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46">
        <v>45987.477094907401</v>
      </c>
      <c r="X1425" s="6" t="s">
        <v>4400</v>
      </c>
      <c r="Y1425" s="6" t="s">
        <v>518</v>
      </c>
    </row>
    <row r="1426" spans="1:25">
      <c r="A1426" s="6">
        <v>2026</v>
      </c>
      <c r="B1426" s="6" t="s">
        <v>530</v>
      </c>
      <c r="C1426" s="6" t="s">
        <v>531</v>
      </c>
      <c r="D1426" s="6" t="s">
        <v>3277</v>
      </c>
      <c r="E1426" s="6" t="s">
        <v>3278</v>
      </c>
      <c r="F1426" s="6" t="s">
        <v>534</v>
      </c>
      <c r="G1426" s="6" t="s">
        <v>528</v>
      </c>
      <c r="H1426" s="6" t="s">
        <v>526</v>
      </c>
      <c r="I1426" s="6">
        <v>0</v>
      </c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46">
        <v>45987.477094907401</v>
      </c>
      <c r="X1426" s="6" t="s">
        <v>4400</v>
      </c>
      <c r="Y1426" s="6" t="s">
        <v>518</v>
      </c>
    </row>
    <row r="1427" spans="1:25">
      <c r="A1427" s="6">
        <v>2026</v>
      </c>
      <c r="B1427" s="6" t="s">
        <v>530</v>
      </c>
      <c r="C1427" s="6" t="s">
        <v>531</v>
      </c>
      <c r="D1427" s="6" t="s">
        <v>4355</v>
      </c>
      <c r="E1427" s="6" t="s">
        <v>4356</v>
      </c>
      <c r="F1427" s="6" t="s">
        <v>534</v>
      </c>
      <c r="G1427" s="6" t="s">
        <v>528</v>
      </c>
      <c r="H1427" s="6" t="s">
        <v>526</v>
      </c>
      <c r="I1427" s="6">
        <v>0</v>
      </c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46">
        <v>45987.477094907401</v>
      </c>
      <c r="X1427" s="6" t="s">
        <v>4400</v>
      </c>
      <c r="Y1427" s="6" t="s">
        <v>518</v>
      </c>
    </row>
    <row r="1428" spans="1:25">
      <c r="A1428" s="6">
        <v>2026</v>
      </c>
      <c r="B1428" s="6" t="s">
        <v>530</v>
      </c>
      <c r="C1428" s="6" t="s">
        <v>531</v>
      </c>
      <c r="D1428" s="6" t="s">
        <v>3109</v>
      </c>
      <c r="E1428" s="6" t="s">
        <v>3110</v>
      </c>
      <c r="F1428" s="6" t="s">
        <v>534</v>
      </c>
      <c r="G1428" s="6" t="s">
        <v>528</v>
      </c>
      <c r="H1428" s="6" t="s">
        <v>526</v>
      </c>
      <c r="I1428" s="6">
        <v>0</v>
      </c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46">
        <v>45987.477094907401</v>
      </c>
      <c r="X1428" s="6" t="s">
        <v>4400</v>
      </c>
      <c r="Y1428" s="6" t="s">
        <v>518</v>
      </c>
    </row>
    <row r="1429" spans="1:25">
      <c r="A1429" s="6">
        <v>2026</v>
      </c>
      <c r="B1429" s="6" t="s">
        <v>530</v>
      </c>
      <c r="C1429" s="6" t="s">
        <v>531</v>
      </c>
      <c r="D1429" s="6" t="s">
        <v>775</v>
      </c>
      <c r="E1429" s="6" t="s">
        <v>776</v>
      </c>
      <c r="F1429" s="6" t="s">
        <v>534</v>
      </c>
      <c r="G1429" s="6" t="s">
        <v>528</v>
      </c>
      <c r="H1429" s="6" t="s">
        <v>526</v>
      </c>
      <c r="I1429" s="6">
        <v>3572.28</v>
      </c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46">
        <v>45987.477094907401</v>
      </c>
      <c r="X1429" s="6" t="s">
        <v>4400</v>
      </c>
      <c r="Y1429" s="6" t="s">
        <v>518</v>
      </c>
    </row>
    <row r="1430" spans="1:25">
      <c r="A1430" s="6">
        <v>2026</v>
      </c>
      <c r="B1430" s="6" t="s">
        <v>530</v>
      </c>
      <c r="C1430" s="6" t="s">
        <v>531</v>
      </c>
      <c r="D1430" s="6" t="s">
        <v>819</v>
      </c>
      <c r="E1430" s="6" t="s">
        <v>820</v>
      </c>
      <c r="F1430" s="6" t="s">
        <v>534</v>
      </c>
      <c r="G1430" s="6" t="s">
        <v>528</v>
      </c>
      <c r="H1430" s="6" t="s">
        <v>526</v>
      </c>
      <c r="I1430" s="6">
        <v>0</v>
      </c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46">
        <v>45987.477094907401</v>
      </c>
      <c r="X1430" s="6" t="s">
        <v>4400</v>
      </c>
      <c r="Y1430" s="6" t="s">
        <v>518</v>
      </c>
    </row>
    <row r="1431" spans="1:25">
      <c r="A1431" s="6">
        <v>2026</v>
      </c>
      <c r="B1431" s="6" t="s">
        <v>530</v>
      </c>
      <c r="C1431" s="6" t="s">
        <v>531</v>
      </c>
      <c r="D1431" s="6" t="s">
        <v>541</v>
      </c>
      <c r="E1431" s="6" t="s">
        <v>542</v>
      </c>
      <c r="F1431" s="6" t="s">
        <v>534</v>
      </c>
      <c r="G1431" s="6" t="s">
        <v>528</v>
      </c>
      <c r="H1431" s="6" t="s">
        <v>526</v>
      </c>
      <c r="I1431" s="6">
        <v>0</v>
      </c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46">
        <v>45987.477094907401</v>
      </c>
      <c r="X1431" s="6" t="s">
        <v>4400</v>
      </c>
      <c r="Y1431" s="6" t="s">
        <v>518</v>
      </c>
    </row>
    <row r="1432" spans="1:25">
      <c r="A1432" s="6">
        <v>2026</v>
      </c>
      <c r="B1432" s="6" t="s">
        <v>530</v>
      </c>
      <c r="C1432" s="6" t="s">
        <v>531</v>
      </c>
      <c r="D1432" s="6" t="s">
        <v>2711</v>
      </c>
      <c r="E1432" s="6" t="s">
        <v>2712</v>
      </c>
      <c r="F1432" s="6" t="s">
        <v>534</v>
      </c>
      <c r="G1432" s="6" t="s">
        <v>528</v>
      </c>
      <c r="H1432" s="6" t="s">
        <v>526</v>
      </c>
      <c r="I1432" s="6">
        <v>0</v>
      </c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46">
        <v>45987.477094907401</v>
      </c>
      <c r="X1432" s="6" t="s">
        <v>4400</v>
      </c>
      <c r="Y1432" s="6" t="s">
        <v>518</v>
      </c>
    </row>
    <row r="1433" spans="1:25">
      <c r="A1433" s="6">
        <v>2026</v>
      </c>
      <c r="B1433" s="6" t="s">
        <v>530</v>
      </c>
      <c r="C1433" s="6" t="s">
        <v>531</v>
      </c>
      <c r="D1433" s="6" t="s">
        <v>3003</v>
      </c>
      <c r="E1433" s="6" t="s">
        <v>3004</v>
      </c>
      <c r="F1433" s="6" t="s">
        <v>534</v>
      </c>
      <c r="G1433" s="6" t="s">
        <v>528</v>
      </c>
      <c r="H1433" s="6" t="s">
        <v>526</v>
      </c>
      <c r="I1433" s="6">
        <v>500000</v>
      </c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46">
        <v>45987.477094907401</v>
      </c>
      <c r="X1433" s="6" t="s">
        <v>4400</v>
      </c>
      <c r="Y1433" s="6" t="s">
        <v>518</v>
      </c>
    </row>
    <row r="1434" spans="1:25">
      <c r="A1434" s="6">
        <v>2026</v>
      </c>
      <c r="B1434" s="6" t="s">
        <v>530</v>
      </c>
      <c r="C1434" s="6" t="s">
        <v>531</v>
      </c>
      <c r="D1434" s="6" t="s">
        <v>847</v>
      </c>
      <c r="E1434" s="6" t="s">
        <v>848</v>
      </c>
      <c r="F1434" s="6" t="s">
        <v>534</v>
      </c>
      <c r="G1434" s="6" t="s">
        <v>528</v>
      </c>
      <c r="H1434" s="6" t="s">
        <v>526</v>
      </c>
      <c r="I1434" s="6">
        <v>0</v>
      </c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46">
        <v>45987.477094907401</v>
      </c>
      <c r="X1434" s="6" t="s">
        <v>4400</v>
      </c>
      <c r="Y1434" s="6" t="s">
        <v>518</v>
      </c>
    </row>
    <row r="1435" spans="1:25">
      <c r="A1435" s="6">
        <v>2026</v>
      </c>
      <c r="B1435" s="6" t="s">
        <v>530</v>
      </c>
      <c r="C1435" s="6" t="s">
        <v>531</v>
      </c>
      <c r="D1435" s="6" t="s">
        <v>3259</v>
      </c>
      <c r="E1435" s="6" t="s">
        <v>3260</v>
      </c>
      <c r="F1435" s="6" t="s">
        <v>534</v>
      </c>
      <c r="G1435" s="6" t="s">
        <v>528</v>
      </c>
      <c r="H1435" s="6" t="s">
        <v>526</v>
      </c>
      <c r="I1435" s="6">
        <v>630913.66</v>
      </c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46">
        <v>45987.477094907401</v>
      </c>
      <c r="X1435" s="6" t="s">
        <v>4400</v>
      </c>
      <c r="Y1435" s="6" t="s">
        <v>518</v>
      </c>
    </row>
    <row r="1436" spans="1:25">
      <c r="A1436" s="6">
        <v>2026</v>
      </c>
      <c r="B1436" s="6" t="s">
        <v>530</v>
      </c>
      <c r="C1436" s="6" t="s">
        <v>531</v>
      </c>
      <c r="D1436" s="6" t="s">
        <v>2199</v>
      </c>
      <c r="E1436" s="6" t="s">
        <v>2200</v>
      </c>
      <c r="F1436" s="6" t="s">
        <v>534</v>
      </c>
      <c r="G1436" s="6" t="s">
        <v>528</v>
      </c>
      <c r="H1436" s="6" t="s">
        <v>526</v>
      </c>
      <c r="I1436" s="6">
        <v>0</v>
      </c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46">
        <v>45987.477094907401</v>
      </c>
      <c r="X1436" s="6" t="s">
        <v>4400</v>
      </c>
      <c r="Y1436" s="6" t="s">
        <v>518</v>
      </c>
    </row>
    <row r="1437" spans="1:25">
      <c r="A1437" s="6">
        <v>2026</v>
      </c>
      <c r="B1437" s="6" t="s">
        <v>530</v>
      </c>
      <c r="C1437" s="6" t="s">
        <v>531</v>
      </c>
      <c r="D1437" s="6" t="s">
        <v>1859</v>
      </c>
      <c r="E1437" s="6" t="s">
        <v>1860</v>
      </c>
      <c r="F1437" s="6" t="s">
        <v>534</v>
      </c>
      <c r="G1437" s="6" t="s">
        <v>528</v>
      </c>
      <c r="H1437" s="6" t="s">
        <v>526</v>
      </c>
      <c r="I1437" s="6">
        <v>0</v>
      </c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46">
        <v>45987.477094907401</v>
      </c>
      <c r="X1437" s="6" t="s">
        <v>4400</v>
      </c>
      <c r="Y1437" s="6" t="s">
        <v>518</v>
      </c>
    </row>
    <row r="1438" spans="1:25">
      <c r="A1438" s="6">
        <v>2026</v>
      </c>
      <c r="B1438" s="6" t="s">
        <v>530</v>
      </c>
      <c r="C1438" s="6" t="s">
        <v>531</v>
      </c>
      <c r="D1438" s="6" t="s">
        <v>2483</v>
      </c>
      <c r="E1438" s="6" t="s">
        <v>2484</v>
      </c>
      <c r="F1438" s="6" t="s">
        <v>534</v>
      </c>
      <c r="G1438" s="6" t="s">
        <v>528</v>
      </c>
      <c r="H1438" s="6" t="s">
        <v>526</v>
      </c>
      <c r="I1438" s="6">
        <v>0</v>
      </c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46">
        <v>45987.477094907401</v>
      </c>
      <c r="X1438" s="6" t="s">
        <v>4400</v>
      </c>
      <c r="Y1438" s="6" t="s">
        <v>518</v>
      </c>
    </row>
    <row r="1439" spans="1:25">
      <c r="A1439" s="6">
        <v>2026</v>
      </c>
      <c r="B1439" s="6" t="s">
        <v>530</v>
      </c>
      <c r="C1439" s="6" t="s">
        <v>531</v>
      </c>
      <c r="D1439" s="6" t="s">
        <v>3995</v>
      </c>
      <c r="E1439" s="6" t="s">
        <v>3996</v>
      </c>
      <c r="F1439" s="6" t="s">
        <v>534</v>
      </c>
      <c r="G1439" s="6" t="s">
        <v>528</v>
      </c>
      <c r="H1439" s="6" t="s">
        <v>526</v>
      </c>
      <c r="I1439" s="6">
        <v>0</v>
      </c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46">
        <v>45987.477094907401</v>
      </c>
      <c r="X1439" s="6" t="s">
        <v>4400</v>
      </c>
      <c r="Y1439" s="6" t="s">
        <v>518</v>
      </c>
    </row>
    <row r="1440" spans="1:25">
      <c r="A1440" s="6">
        <v>2026</v>
      </c>
      <c r="B1440" s="6" t="s">
        <v>530</v>
      </c>
      <c r="C1440" s="6" t="s">
        <v>531</v>
      </c>
      <c r="D1440" s="6" t="s">
        <v>2479</v>
      </c>
      <c r="E1440" s="6" t="s">
        <v>2480</v>
      </c>
      <c r="F1440" s="6" t="s">
        <v>534</v>
      </c>
      <c r="G1440" s="6" t="s">
        <v>528</v>
      </c>
      <c r="H1440" s="6" t="s">
        <v>526</v>
      </c>
      <c r="I1440" s="6">
        <v>0</v>
      </c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46">
        <v>45987.477094907401</v>
      </c>
      <c r="X1440" s="6" t="s">
        <v>4400</v>
      </c>
      <c r="Y1440" s="6" t="s">
        <v>518</v>
      </c>
    </row>
    <row r="1441" spans="1:25">
      <c r="A1441" s="6">
        <v>2026</v>
      </c>
      <c r="B1441" s="6" t="s">
        <v>530</v>
      </c>
      <c r="C1441" s="6" t="s">
        <v>531</v>
      </c>
      <c r="D1441" s="6" t="s">
        <v>3959</v>
      </c>
      <c r="E1441" s="6" t="s">
        <v>3960</v>
      </c>
      <c r="F1441" s="6" t="s">
        <v>534</v>
      </c>
      <c r="G1441" s="6" t="s">
        <v>528</v>
      </c>
      <c r="H1441" s="6" t="s">
        <v>526</v>
      </c>
      <c r="I1441" s="6">
        <v>0</v>
      </c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46">
        <v>45987.477094907401</v>
      </c>
      <c r="X1441" s="6" t="s">
        <v>4400</v>
      </c>
      <c r="Y1441" s="6" t="s">
        <v>518</v>
      </c>
    </row>
    <row r="1442" spans="1:25">
      <c r="A1442" s="6">
        <v>2026</v>
      </c>
      <c r="B1442" s="6" t="s">
        <v>530</v>
      </c>
      <c r="C1442" s="6" t="s">
        <v>531</v>
      </c>
      <c r="D1442" s="6" t="s">
        <v>2873</v>
      </c>
      <c r="E1442" s="6" t="s">
        <v>2874</v>
      </c>
      <c r="F1442" s="6" t="s">
        <v>534</v>
      </c>
      <c r="G1442" s="6" t="s">
        <v>528</v>
      </c>
      <c r="H1442" s="6" t="s">
        <v>526</v>
      </c>
      <c r="I1442" s="6">
        <v>0</v>
      </c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46">
        <v>45987.477094907401</v>
      </c>
      <c r="X1442" s="6" t="s">
        <v>4400</v>
      </c>
      <c r="Y1442" s="6" t="s">
        <v>518</v>
      </c>
    </row>
    <row r="1443" spans="1:25">
      <c r="A1443" s="6">
        <v>2026</v>
      </c>
      <c r="B1443" s="6" t="s">
        <v>530</v>
      </c>
      <c r="C1443" s="6" t="s">
        <v>531</v>
      </c>
      <c r="D1443" s="6" t="s">
        <v>3497</v>
      </c>
      <c r="E1443" s="6" t="s">
        <v>3498</v>
      </c>
      <c r="F1443" s="6" t="s">
        <v>534</v>
      </c>
      <c r="G1443" s="6" t="s">
        <v>528</v>
      </c>
      <c r="H1443" s="6" t="s">
        <v>526</v>
      </c>
      <c r="I1443" s="6">
        <v>0</v>
      </c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46">
        <v>45987.477094907401</v>
      </c>
      <c r="X1443" s="6" t="s">
        <v>4400</v>
      </c>
      <c r="Y1443" s="6" t="s">
        <v>518</v>
      </c>
    </row>
    <row r="1444" spans="1:25">
      <c r="A1444" s="6">
        <v>2026</v>
      </c>
      <c r="B1444" s="6" t="s">
        <v>530</v>
      </c>
      <c r="C1444" s="6" t="s">
        <v>531</v>
      </c>
      <c r="D1444" s="6" t="s">
        <v>3517</v>
      </c>
      <c r="E1444" s="6" t="s">
        <v>3518</v>
      </c>
      <c r="F1444" s="6" t="s">
        <v>534</v>
      </c>
      <c r="G1444" s="6" t="s">
        <v>528</v>
      </c>
      <c r="H1444" s="6" t="s">
        <v>526</v>
      </c>
      <c r="I1444" s="6">
        <v>0</v>
      </c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46">
        <v>45987.477094907401</v>
      </c>
      <c r="X1444" s="6" t="s">
        <v>4400</v>
      </c>
      <c r="Y1444" s="6" t="s">
        <v>518</v>
      </c>
    </row>
    <row r="1445" spans="1:25">
      <c r="A1445" s="6">
        <v>2026</v>
      </c>
      <c r="B1445" s="6" t="s">
        <v>530</v>
      </c>
      <c r="C1445" s="6" t="s">
        <v>531</v>
      </c>
      <c r="D1445" s="6" t="s">
        <v>1551</v>
      </c>
      <c r="E1445" s="6" t="s">
        <v>1552</v>
      </c>
      <c r="F1445" s="6" t="s">
        <v>534</v>
      </c>
      <c r="G1445" s="6" t="s">
        <v>528</v>
      </c>
      <c r="H1445" s="6" t="s">
        <v>526</v>
      </c>
      <c r="I1445" s="6">
        <v>0</v>
      </c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46">
        <v>45987.477094907401</v>
      </c>
      <c r="X1445" s="6" t="s">
        <v>4400</v>
      </c>
      <c r="Y1445" s="6" t="s">
        <v>518</v>
      </c>
    </row>
    <row r="1446" spans="1:25">
      <c r="A1446" s="6">
        <v>2026</v>
      </c>
      <c r="B1446" s="6" t="s">
        <v>530</v>
      </c>
      <c r="C1446" s="6" t="s">
        <v>531</v>
      </c>
      <c r="D1446" s="6" t="s">
        <v>705</v>
      </c>
      <c r="E1446" s="6" t="s">
        <v>706</v>
      </c>
      <c r="F1446" s="6" t="s">
        <v>534</v>
      </c>
      <c r="G1446" s="6" t="s">
        <v>528</v>
      </c>
      <c r="H1446" s="6" t="s">
        <v>526</v>
      </c>
      <c r="I1446" s="6">
        <v>2900000</v>
      </c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46">
        <v>45987.477094907401</v>
      </c>
      <c r="X1446" s="6" t="s">
        <v>4400</v>
      </c>
      <c r="Y1446" s="6" t="s">
        <v>518</v>
      </c>
    </row>
    <row r="1447" spans="1:25">
      <c r="A1447" s="6">
        <v>2026</v>
      </c>
      <c r="B1447" s="6" t="s">
        <v>530</v>
      </c>
      <c r="C1447" s="6" t="s">
        <v>531</v>
      </c>
      <c r="D1447" s="6" t="s">
        <v>1583</v>
      </c>
      <c r="E1447" s="6" t="s">
        <v>1584</v>
      </c>
      <c r="F1447" s="6" t="s">
        <v>534</v>
      </c>
      <c r="G1447" s="6" t="s">
        <v>528</v>
      </c>
      <c r="H1447" s="6" t="s">
        <v>526</v>
      </c>
      <c r="I1447" s="6">
        <v>0</v>
      </c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46">
        <v>45987.477094907401</v>
      </c>
      <c r="X1447" s="6" t="s">
        <v>4400</v>
      </c>
      <c r="Y1447" s="6" t="s">
        <v>518</v>
      </c>
    </row>
    <row r="1448" spans="1:25">
      <c r="A1448" s="6">
        <v>2026</v>
      </c>
      <c r="B1448" s="6" t="s">
        <v>530</v>
      </c>
      <c r="C1448" s="6" t="s">
        <v>531</v>
      </c>
      <c r="D1448" s="6" t="s">
        <v>969</v>
      </c>
      <c r="E1448" s="6" t="s">
        <v>970</v>
      </c>
      <c r="F1448" s="6" t="s">
        <v>534</v>
      </c>
      <c r="G1448" s="6" t="s">
        <v>528</v>
      </c>
      <c r="H1448" s="6" t="s">
        <v>526</v>
      </c>
      <c r="I1448" s="6">
        <v>0</v>
      </c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46">
        <v>45987.477094907401</v>
      </c>
      <c r="X1448" s="6" t="s">
        <v>4400</v>
      </c>
      <c r="Y1448" s="6" t="s">
        <v>518</v>
      </c>
    </row>
    <row r="1449" spans="1:25">
      <c r="A1449" s="6">
        <v>2026</v>
      </c>
      <c r="B1449" s="6" t="s">
        <v>530</v>
      </c>
      <c r="C1449" s="6" t="s">
        <v>531</v>
      </c>
      <c r="D1449" s="6" t="s">
        <v>2293</v>
      </c>
      <c r="E1449" s="6" t="s">
        <v>2294</v>
      </c>
      <c r="F1449" s="6" t="s">
        <v>534</v>
      </c>
      <c r="G1449" s="6" t="s">
        <v>528</v>
      </c>
      <c r="H1449" s="6" t="s">
        <v>526</v>
      </c>
      <c r="I1449" s="6">
        <v>0</v>
      </c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46">
        <v>45987.477094907401</v>
      </c>
      <c r="X1449" s="6" t="s">
        <v>4400</v>
      </c>
      <c r="Y1449" s="6" t="s">
        <v>518</v>
      </c>
    </row>
    <row r="1450" spans="1:25">
      <c r="A1450" s="6">
        <v>2026</v>
      </c>
      <c r="B1450" s="6" t="s">
        <v>530</v>
      </c>
      <c r="C1450" s="6" t="s">
        <v>531</v>
      </c>
      <c r="D1450" s="6" t="s">
        <v>575</v>
      </c>
      <c r="E1450" s="6" t="s">
        <v>576</v>
      </c>
      <c r="F1450" s="6" t="s">
        <v>534</v>
      </c>
      <c r="G1450" s="6" t="s">
        <v>528</v>
      </c>
      <c r="H1450" s="6" t="s">
        <v>526</v>
      </c>
      <c r="I1450" s="6">
        <v>0</v>
      </c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46">
        <v>45987.477094907401</v>
      </c>
      <c r="X1450" s="6" t="s">
        <v>4400</v>
      </c>
      <c r="Y1450" s="6" t="s">
        <v>518</v>
      </c>
    </row>
    <row r="1451" spans="1:25">
      <c r="A1451" s="6">
        <v>2026</v>
      </c>
      <c r="B1451" s="6" t="s">
        <v>530</v>
      </c>
      <c r="C1451" s="6" t="s">
        <v>531</v>
      </c>
      <c r="D1451" s="6" t="s">
        <v>1439</v>
      </c>
      <c r="E1451" s="6" t="s">
        <v>1440</v>
      </c>
      <c r="F1451" s="6" t="s">
        <v>534</v>
      </c>
      <c r="G1451" s="6" t="s">
        <v>528</v>
      </c>
      <c r="H1451" s="6" t="s">
        <v>526</v>
      </c>
      <c r="I1451" s="6">
        <v>0</v>
      </c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46">
        <v>45987.477094907401</v>
      </c>
      <c r="X1451" s="6" t="s">
        <v>4400</v>
      </c>
      <c r="Y1451" s="6" t="s">
        <v>518</v>
      </c>
    </row>
    <row r="1452" spans="1:25">
      <c r="A1452" s="6">
        <v>2026</v>
      </c>
      <c r="B1452" s="6" t="s">
        <v>530</v>
      </c>
      <c r="C1452" s="6" t="s">
        <v>531</v>
      </c>
      <c r="D1452" s="6" t="s">
        <v>4153</v>
      </c>
      <c r="E1452" s="6" t="s">
        <v>4154</v>
      </c>
      <c r="F1452" s="6" t="s">
        <v>534</v>
      </c>
      <c r="G1452" s="6" t="s">
        <v>528</v>
      </c>
      <c r="H1452" s="6" t="s">
        <v>526</v>
      </c>
      <c r="I1452" s="6">
        <v>0</v>
      </c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46">
        <v>45987.477094907401</v>
      </c>
      <c r="X1452" s="6" t="s">
        <v>4400</v>
      </c>
      <c r="Y1452" s="6" t="s">
        <v>518</v>
      </c>
    </row>
    <row r="1453" spans="1:25">
      <c r="A1453" s="6">
        <v>2026</v>
      </c>
      <c r="B1453" s="6" t="s">
        <v>530</v>
      </c>
      <c r="C1453" s="6" t="s">
        <v>531</v>
      </c>
      <c r="D1453" s="6" t="s">
        <v>3057</v>
      </c>
      <c r="E1453" s="6" t="s">
        <v>3058</v>
      </c>
      <c r="F1453" s="6" t="s">
        <v>534</v>
      </c>
      <c r="G1453" s="6" t="s">
        <v>528</v>
      </c>
      <c r="H1453" s="6" t="s">
        <v>526</v>
      </c>
      <c r="I1453" s="6">
        <v>5300000</v>
      </c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46">
        <v>45987.477094907401</v>
      </c>
      <c r="X1453" s="6" t="s">
        <v>4400</v>
      </c>
      <c r="Y1453" s="6" t="s">
        <v>518</v>
      </c>
    </row>
    <row r="1454" spans="1:25">
      <c r="A1454" s="6">
        <v>2026</v>
      </c>
      <c r="B1454" s="6" t="s">
        <v>530</v>
      </c>
      <c r="C1454" s="6" t="s">
        <v>531</v>
      </c>
      <c r="D1454" s="6" t="s">
        <v>593</v>
      </c>
      <c r="E1454" s="6" t="s">
        <v>594</v>
      </c>
      <c r="F1454" s="6" t="s">
        <v>534</v>
      </c>
      <c r="G1454" s="6" t="s">
        <v>528</v>
      </c>
      <c r="H1454" s="6" t="s">
        <v>526</v>
      </c>
      <c r="I1454" s="6">
        <v>0</v>
      </c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46">
        <v>45987.477094907401</v>
      </c>
      <c r="X1454" s="6" t="s">
        <v>4400</v>
      </c>
      <c r="Y1454" s="6" t="s">
        <v>518</v>
      </c>
    </row>
    <row r="1455" spans="1:25">
      <c r="A1455" s="6">
        <v>2026</v>
      </c>
      <c r="B1455" s="6" t="s">
        <v>530</v>
      </c>
      <c r="C1455" s="6" t="s">
        <v>531</v>
      </c>
      <c r="D1455" s="6" t="s">
        <v>2699</v>
      </c>
      <c r="E1455" s="6" t="s">
        <v>2700</v>
      </c>
      <c r="F1455" s="6" t="s">
        <v>534</v>
      </c>
      <c r="G1455" s="6" t="s">
        <v>528</v>
      </c>
      <c r="H1455" s="6" t="s">
        <v>526</v>
      </c>
      <c r="I1455" s="6">
        <v>0</v>
      </c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46">
        <v>45987.477094907401</v>
      </c>
      <c r="X1455" s="6" t="s">
        <v>4400</v>
      </c>
      <c r="Y1455" s="6" t="s">
        <v>518</v>
      </c>
    </row>
    <row r="1456" spans="1:25">
      <c r="A1456" s="6">
        <v>2026</v>
      </c>
      <c r="B1456" s="6" t="s">
        <v>530</v>
      </c>
      <c r="C1456" s="6" t="s">
        <v>531</v>
      </c>
      <c r="D1456" s="6" t="s">
        <v>721</v>
      </c>
      <c r="E1456" s="6" t="s">
        <v>722</v>
      </c>
      <c r="F1456" s="6" t="s">
        <v>534</v>
      </c>
      <c r="G1456" s="6" t="s">
        <v>528</v>
      </c>
      <c r="H1456" s="6" t="s">
        <v>526</v>
      </c>
      <c r="I1456" s="6">
        <v>0</v>
      </c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46">
        <v>45987.477094907401</v>
      </c>
      <c r="X1456" s="6" t="s">
        <v>4400</v>
      </c>
      <c r="Y1456" s="6" t="s">
        <v>518</v>
      </c>
    </row>
    <row r="1457" spans="1:25">
      <c r="A1457" s="6">
        <v>2026</v>
      </c>
      <c r="B1457" s="6" t="s">
        <v>530</v>
      </c>
      <c r="C1457" s="6" t="s">
        <v>531</v>
      </c>
      <c r="D1457" s="6" t="s">
        <v>3463</v>
      </c>
      <c r="E1457" s="6" t="s">
        <v>3464</v>
      </c>
      <c r="F1457" s="6" t="s">
        <v>534</v>
      </c>
      <c r="G1457" s="6" t="s">
        <v>528</v>
      </c>
      <c r="H1457" s="6" t="s">
        <v>526</v>
      </c>
      <c r="I1457" s="6">
        <v>0</v>
      </c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46">
        <v>45987.477094907401</v>
      </c>
      <c r="X1457" s="6" t="s">
        <v>4400</v>
      </c>
      <c r="Y1457" s="6" t="s">
        <v>518</v>
      </c>
    </row>
    <row r="1458" spans="1:25">
      <c r="A1458" s="6">
        <v>2026</v>
      </c>
      <c r="B1458" s="6" t="s">
        <v>530</v>
      </c>
      <c r="C1458" s="6" t="s">
        <v>531</v>
      </c>
      <c r="D1458" s="6" t="s">
        <v>845</v>
      </c>
      <c r="E1458" s="6" t="s">
        <v>846</v>
      </c>
      <c r="F1458" s="6" t="s">
        <v>534</v>
      </c>
      <c r="G1458" s="6" t="s">
        <v>528</v>
      </c>
      <c r="H1458" s="6" t="s">
        <v>526</v>
      </c>
      <c r="I1458" s="6">
        <v>0</v>
      </c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46">
        <v>45987.477094907401</v>
      </c>
      <c r="X1458" s="6" t="s">
        <v>4400</v>
      </c>
      <c r="Y1458" s="6" t="s">
        <v>518</v>
      </c>
    </row>
    <row r="1459" spans="1:25">
      <c r="A1459" s="6">
        <v>2026</v>
      </c>
      <c r="B1459" s="6" t="s">
        <v>530</v>
      </c>
      <c r="C1459" s="6" t="s">
        <v>531</v>
      </c>
      <c r="D1459" s="6" t="s">
        <v>3667</v>
      </c>
      <c r="E1459" s="6" t="s">
        <v>3668</v>
      </c>
      <c r="F1459" s="6" t="s">
        <v>534</v>
      </c>
      <c r="G1459" s="6" t="s">
        <v>528</v>
      </c>
      <c r="H1459" s="6" t="s">
        <v>526</v>
      </c>
      <c r="I1459" s="6">
        <v>23000</v>
      </c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46">
        <v>45987.477094907401</v>
      </c>
      <c r="X1459" s="6" t="s">
        <v>4400</v>
      </c>
      <c r="Y1459" s="6" t="s">
        <v>518</v>
      </c>
    </row>
    <row r="1460" spans="1:25">
      <c r="A1460" s="6">
        <v>2026</v>
      </c>
      <c r="B1460" s="6" t="s">
        <v>530</v>
      </c>
      <c r="C1460" s="6" t="s">
        <v>531</v>
      </c>
      <c r="D1460" s="6" t="s">
        <v>1525</v>
      </c>
      <c r="E1460" s="6" t="s">
        <v>1526</v>
      </c>
      <c r="F1460" s="6" t="s">
        <v>534</v>
      </c>
      <c r="G1460" s="6" t="s">
        <v>528</v>
      </c>
      <c r="H1460" s="6" t="s">
        <v>526</v>
      </c>
      <c r="I1460" s="6">
        <v>0</v>
      </c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46">
        <v>45987.477094907401</v>
      </c>
      <c r="X1460" s="6" t="s">
        <v>4400</v>
      </c>
      <c r="Y1460" s="6" t="s">
        <v>518</v>
      </c>
    </row>
    <row r="1461" spans="1:25">
      <c r="A1461" s="6">
        <v>2026</v>
      </c>
      <c r="B1461" s="6" t="s">
        <v>530</v>
      </c>
      <c r="C1461" s="6" t="s">
        <v>531</v>
      </c>
      <c r="D1461" s="6" t="s">
        <v>2849</v>
      </c>
      <c r="E1461" s="6" t="s">
        <v>2850</v>
      </c>
      <c r="F1461" s="6" t="s">
        <v>534</v>
      </c>
      <c r="G1461" s="6" t="s">
        <v>528</v>
      </c>
      <c r="H1461" s="6" t="s">
        <v>526</v>
      </c>
      <c r="I1461" s="6">
        <v>6782811.7699999996</v>
      </c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46">
        <v>45987.477094907401</v>
      </c>
      <c r="X1461" s="6" t="s">
        <v>4400</v>
      </c>
      <c r="Y1461" s="6" t="s">
        <v>518</v>
      </c>
    </row>
    <row r="1462" spans="1:25">
      <c r="A1462" s="6">
        <v>2026</v>
      </c>
      <c r="B1462" s="6" t="s">
        <v>530</v>
      </c>
      <c r="C1462" s="6" t="s">
        <v>531</v>
      </c>
      <c r="D1462" s="6" t="s">
        <v>1419</v>
      </c>
      <c r="E1462" s="6" t="s">
        <v>1420</v>
      </c>
      <c r="F1462" s="6" t="s">
        <v>534</v>
      </c>
      <c r="G1462" s="6" t="s">
        <v>528</v>
      </c>
      <c r="H1462" s="6" t="s">
        <v>526</v>
      </c>
      <c r="I1462" s="6">
        <v>0</v>
      </c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46">
        <v>45987.477094907401</v>
      </c>
      <c r="X1462" s="6" t="s">
        <v>4400</v>
      </c>
      <c r="Y1462" s="6" t="s">
        <v>518</v>
      </c>
    </row>
    <row r="1463" spans="1:25">
      <c r="A1463" s="6">
        <v>2026</v>
      </c>
      <c r="B1463" s="6" t="s">
        <v>530</v>
      </c>
      <c r="C1463" s="6" t="s">
        <v>531</v>
      </c>
      <c r="D1463" s="6" t="s">
        <v>3359</v>
      </c>
      <c r="E1463" s="6" t="s">
        <v>3360</v>
      </c>
      <c r="F1463" s="6" t="s">
        <v>534</v>
      </c>
      <c r="G1463" s="6" t="s">
        <v>528</v>
      </c>
      <c r="H1463" s="6" t="s">
        <v>526</v>
      </c>
      <c r="I1463" s="6">
        <v>0</v>
      </c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46">
        <v>45987.477094907401</v>
      </c>
      <c r="X1463" s="6" t="s">
        <v>4400</v>
      </c>
      <c r="Y1463" s="6" t="s">
        <v>518</v>
      </c>
    </row>
    <row r="1464" spans="1:25">
      <c r="A1464" s="6">
        <v>2026</v>
      </c>
      <c r="B1464" s="6" t="s">
        <v>530</v>
      </c>
      <c r="C1464" s="6" t="s">
        <v>531</v>
      </c>
      <c r="D1464" s="6" t="s">
        <v>3363</v>
      </c>
      <c r="E1464" s="6" t="s">
        <v>3364</v>
      </c>
      <c r="F1464" s="6" t="s">
        <v>534</v>
      </c>
      <c r="G1464" s="6" t="s">
        <v>528</v>
      </c>
      <c r="H1464" s="6" t="s">
        <v>526</v>
      </c>
      <c r="I1464" s="6">
        <v>0</v>
      </c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46">
        <v>45987.477094907401</v>
      </c>
      <c r="X1464" s="6" t="s">
        <v>4400</v>
      </c>
      <c r="Y1464" s="6" t="s">
        <v>518</v>
      </c>
    </row>
    <row r="1465" spans="1:25">
      <c r="A1465" s="6">
        <v>2026</v>
      </c>
      <c r="B1465" s="6" t="s">
        <v>530</v>
      </c>
      <c r="C1465" s="6" t="s">
        <v>531</v>
      </c>
      <c r="D1465" s="6" t="s">
        <v>2407</v>
      </c>
      <c r="E1465" s="6" t="s">
        <v>2408</v>
      </c>
      <c r="F1465" s="6" t="s">
        <v>534</v>
      </c>
      <c r="G1465" s="6" t="s">
        <v>528</v>
      </c>
      <c r="H1465" s="6" t="s">
        <v>526</v>
      </c>
      <c r="I1465" s="6">
        <v>0</v>
      </c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46">
        <v>45987.477094907401</v>
      </c>
      <c r="X1465" s="6" t="s">
        <v>4400</v>
      </c>
      <c r="Y1465" s="6" t="s">
        <v>518</v>
      </c>
    </row>
    <row r="1466" spans="1:25">
      <c r="A1466" s="6">
        <v>2026</v>
      </c>
      <c r="B1466" s="6" t="s">
        <v>530</v>
      </c>
      <c r="C1466" s="6" t="s">
        <v>531</v>
      </c>
      <c r="D1466" s="6" t="s">
        <v>3603</v>
      </c>
      <c r="E1466" s="6" t="s">
        <v>3604</v>
      </c>
      <c r="F1466" s="6" t="s">
        <v>534</v>
      </c>
      <c r="G1466" s="6" t="s">
        <v>528</v>
      </c>
      <c r="H1466" s="6" t="s">
        <v>526</v>
      </c>
      <c r="I1466" s="6">
        <v>0</v>
      </c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46">
        <v>45987.477094907401</v>
      </c>
      <c r="X1466" s="6" t="s">
        <v>4400</v>
      </c>
      <c r="Y1466" s="6" t="s">
        <v>518</v>
      </c>
    </row>
    <row r="1467" spans="1:25">
      <c r="A1467" s="6">
        <v>2026</v>
      </c>
      <c r="B1467" s="6" t="s">
        <v>530</v>
      </c>
      <c r="C1467" s="6" t="s">
        <v>531</v>
      </c>
      <c r="D1467" s="6" t="s">
        <v>1123</v>
      </c>
      <c r="E1467" s="6" t="s">
        <v>1124</v>
      </c>
      <c r="F1467" s="6" t="s">
        <v>534</v>
      </c>
      <c r="G1467" s="6" t="s">
        <v>528</v>
      </c>
      <c r="H1467" s="6" t="s">
        <v>526</v>
      </c>
      <c r="I1467" s="6">
        <v>0</v>
      </c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46">
        <v>45987.477094907401</v>
      </c>
      <c r="X1467" s="6" t="s">
        <v>4400</v>
      </c>
      <c r="Y1467" s="6" t="s">
        <v>518</v>
      </c>
    </row>
    <row r="1468" spans="1:25">
      <c r="A1468" s="6">
        <v>2026</v>
      </c>
      <c r="B1468" s="6" t="s">
        <v>530</v>
      </c>
      <c r="C1468" s="6" t="s">
        <v>531</v>
      </c>
      <c r="D1468" s="6" t="s">
        <v>2181</v>
      </c>
      <c r="E1468" s="6" t="s">
        <v>2182</v>
      </c>
      <c r="F1468" s="6" t="s">
        <v>534</v>
      </c>
      <c r="G1468" s="6" t="s">
        <v>528</v>
      </c>
      <c r="H1468" s="6" t="s">
        <v>526</v>
      </c>
      <c r="I1468" s="6">
        <v>1705550</v>
      </c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46">
        <v>45987.477094907401</v>
      </c>
      <c r="X1468" s="6" t="s">
        <v>4400</v>
      </c>
      <c r="Y1468" s="6" t="s">
        <v>518</v>
      </c>
    </row>
    <row r="1469" spans="1:25">
      <c r="A1469" s="6">
        <v>2026</v>
      </c>
      <c r="B1469" s="6" t="s">
        <v>530</v>
      </c>
      <c r="C1469" s="6" t="s">
        <v>531</v>
      </c>
      <c r="D1469" s="6" t="s">
        <v>1171</v>
      </c>
      <c r="E1469" s="6" t="s">
        <v>1172</v>
      </c>
      <c r="F1469" s="6" t="s">
        <v>534</v>
      </c>
      <c r="G1469" s="6" t="s">
        <v>528</v>
      </c>
      <c r="H1469" s="6" t="s">
        <v>526</v>
      </c>
      <c r="I1469" s="6">
        <v>282253.08</v>
      </c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46">
        <v>45987.477094907401</v>
      </c>
      <c r="X1469" s="6" t="s">
        <v>4400</v>
      </c>
      <c r="Y1469" s="6" t="s">
        <v>518</v>
      </c>
    </row>
    <row r="1470" spans="1:25">
      <c r="A1470" s="6">
        <v>2026</v>
      </c>
      <c r="B1470" s="6" t="s">
        <v>530</v>
      </c>
      <c r="C1470" s="6" t="s">
        <v>531</v>
      </c>
      <c r="D1470" s="6" t="s">
        <v>1341</v>
      </c>
      <c r="E1470" s="6" t="s">
        <v>1342</v>
      </c>
      <c r="F1470" s="6" t="s">
        <v>534</v>
      </c>
      <c r="G1470" s="6" t="s">
        <v>528</v>
      </c>
      <c r="H1470" s="6" t="s">
        <v>526</v>
      </c>
      <c r="I1470" s="6">
        <v>0</v>
      </c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46">
        <v>45987.477094907401</v>
      </c>
      <c r="X1470" s="6" t="s">
        <v>4400</v>
      </c>
      <c r="Y1470" s="6" t="s">
        <v>518</v>
      </c>
    </row>
    <row r="1471" spans="1:25">
      <c r="A1471" s="6">
        <v>2026</v>
      </c>
      <c r="B1471" s="6" t="s">
        <v>530</v>
      </c>
      <c r="C1471" s="6" t="s">
        <v>531</v>
      </c>
      <c r="D1471" s="6" t="s">
        <v>2749</v>
      </c>
      <c r="E1471" s="6" t="s">
        <v>2750</v>
      </c>
      <c r="F1471" s="6" t="s">
        <v>534</v>
      </c>
      <c r="G1471" s="6" t="s">
        <v>528</v>
      </c>
      <c r="H1471" s="6" t="s">
        <v>526</v>
      </c>
      <c r="I1471" s="6">
        <v>0</v>
      </c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46">
        <v>45987.477094907401</v>
      </c>
      <c r="X1471" s="6" t="s">
        <v>4400</v>
      </c>
      <c r="Y1471" s="6" t="s">
        <v>518</v>
      </c>
    </row>
    <row r="1472" spans="1:25">
      <c r="A1472" s="6">
        <v>2026</v>
      </c>
      <c r="B1472" s="6" t="s">
        <v>530</v>
      </c>
      <c r="C1472" s="6" t="s">
        <v>531</v>
      </c>
      <c r="D1472" s="6" t="s">
        <v>1385</v>
      </c>
      <c r="E1472" s="6" t="s">
        <v>1386</v>
      </c>
      <c r="F1472" s="6" t="s">
        <v>534</v>
      </c>
      <c r="G1472" s="6" t="s">
        <v>528</v>
      </c>
      <c r="H1472" s="6" t="s">
        <v>526</v>
      </c>
      <c r="I1472" s="6">
        <v>0</v>
      </c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46">
        <v>45987.477094907401</v>
      </c>
      <c r="X1472" s="6" t="s">
        <v>4400</v>
      </c>
      <c r="Y1472" s="6" t="s">
        <v>518</v>
      </c>
    </row>
    <row r="1473" spans="1:25">
      <c r="A1473" s="6">
        <v>2026</v>
      </c>
      <c r="B1473" s="6" t="s">
        <v>530</v>
      </c>
      <c r="C1473" s="6" t="s">
        <v>531</v>
      </c>
      <c r="D1473" s="6" t="s">
        <v>4243</v>
      </c>
      <c r="E1473" s="6" t="s">
        <v>4244</v>
      </c>
      <c r="F1473" s="6" t="s">
        <v>534</v>
      </c>
      <c r="G1473" s="6" t="s">
        <v>528</v>
      </c>
      <c r="H1473" s="6" t="s">
        <v>526</v>
      </c>
      <c r="I1473" s="6">
        <v>31601584.739999998</v>
      </c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46">
        <v>45987.477094907401</v>
      </c>
      <c r="X1473" s="6" t="s">
        <v>4400</v>
      </c>
      <c r="Y1473" s="6" t="s">
        <v>518</v>
      </c>
    </row>
    <row r="1474" spans="1:25">
      <c r="A1474" s="6">
        <v>2026</v>
      </c>
      <c r="B1474" s="6" t="s">
        <v>530</v>
      </c>
      <c r="C1474" s="6" t="s">
        <v>531</v>
      </c>
      <c r="D1474" s="6" t="s">
        <v>3153</v>
      </c>
      <c r="E1474" s="6" t="s">
        <v>3154</v>
      </c>
      <c r="F1474" s="6" t="s">
        <v>534</v>
      </c>
      <c r="G1474" s="6" t="s">
        <v>528</v>
      </c>
      <c r="H1474" s="6" t="s">
        <v>526</v>
      </c>
      <c r="I1474" s="6">
        <v>990060.9</v>
      </c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46">
        <v>45987.477094907401</v>
      </c>
      <c r="X1474" s="6" t="s">
        <v>4400</v>
      </c>
      <c r="Y1474" s="6" t="s">
        <v>518</v>
      </c>
    </row>
    <row r="1475" spans="1:25">
      <c r="A1475" s="6">
        <v>2026</v>
      </c>
      <c r="B1475" s="6" t="s">
        <v>530</v>
      </c>
      <c r="C1475" s="6" t="s">
        <v>531</v>
      </c>
      <c r="D1475" s="6" t="s">
        <v>1231</v>
      </c>
      <c r="E1475" s="6" t="s">
        <v>1232</v>
      </c>
      <c r="F1475" s="6" t="s">
        <v>534</v>
      </c>
      <c r="G1475" s="6" t="s">
        <v>528</v>
      </c>
      <c r="H1475" s="6" t="s">
        <v>526</v>
      </c>
      <c r="I1475" s="6">
        <v>0</v>
      </c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46">
        <v>45987.477094907401</v>
      </c>
      <c r="X1475" s="6" t="s">
        <v>4400</v>
      </c>
      <c r="Y1475" s="6" t="s">
        <v>518</v>
      </c>
    </row>
    <row r="1476" spans="1:25">
      <c r="A1476" s="6">
        <v>2026</v>
      </c>
      <c r="B1476" s="6" t="s">
        <v>530</v>
      </c>
      <c r="C1476" s="6" t="s">
        <v>531</v>
      </c>
      <c r="D1476" s="6" t="s">
        <v>2949</v>
      </c>
      <c r="E1476" s="6" t="s">
        <v>2950</v>
      </c>
      <c r="F1476" s="6" t="s">
        <v>534</v>
      </c>
      <c r="G1476" s="6" t="s">
        <v>528</v>
      </c>
      <c r="H1476" s="6" t="s">
        <v>526</v>
      </c>
      <c r="I1476" s="6">
        <v>0</v>
      </c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46">
        <v>45987.477094907401</v>
      </c>
      <c r="X1476" s="6" t="s">
        <v>4400</v>
      </c>
      <c r="Y1476" s="6" t="s">
        <v>518</v>
      </c>
    </row>
    <row r="1477" spans="1:25">
      <c r="A1477" s="6">
        <v>2026</v>
      </c>
      <c r="B1477" s="6" t="s">
        <v>530</v>
      </c>
      <c r="C1477" s="6" t="s">
        <v>531</v>
      </c>
      <c r="D1477" s="6" t="s">
        <v>2809</v>
      </c>
      <c r="E1477" s="6" t="s">
        <v>2810</v>
      </c>
      <c r="F1477" s="6" t="s">
        <v>534</v>
      </c>
      <c r="G1477" s="6" t="s">
        <v>528</v>
      </c>
      <c r="H1477" s="6" t="s">
        <v>526</v>
      </c>
      <c r="I1477" s="6">
        <v>0</v>
      </c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46">
        <v>45987.477094907401</v>
      </c>
      <c r="X1477" s="6" t="s">
        <v>4400</v>
      </c>
      <c r="Y1477" s="6" t="s">
        <v>518</v>
      </c>
    </row>
    <row r="1478" spans="1:25">
      <c r="A1478" s="6">
        <v>2026</v>
      </c>
      <c r="B1478" s="6" t="s">
        <v>530</v>
      </c>
      <c r="C1478" s="6" t="s">
        <v>531</v>
      </c>
      <c r="D1478" s="6" t="s">
        <v>1497</v>
      </c>
      <c r="E1478" s="6" t="s">
        <v>1498</v>
      </c>
      <c r="F1478" s="6" t="s">
        <v>534</v>
      </c>
      <c r="G1478" s="6" t="s">
        <v>528</v>
      </c>
      <c r="H1478" s="6" t="s">
        <v>526</v>
      </c>
      <c r="I1478" s="6">
        <v>1550000</v>
      </c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46">
        <v>45987.477094907401</v>
      </c>
      <c r="X1478" s="6" t="s">
        <v>4400</v>
      </c>
      <c r="Y1478" s="6" t="s">
        <v>518</v>
      </c>
    </row>
    <row r="1479" spans="1:25">
      <c r="A1479" s="6">
        <v>2026</v>
      </c>
      <c r="B1479" s="6" t="s">
        <v>530</v>
      </c>
      <c r="C1479" s="6" t="s">
        <v>531</v>
      </c>
      <c r="D1479" s="6" t="s">
        <v>1503</v>
      </c>
      <c r="E1479" s="6" t="s">
        <v>1504</v>
      </c>
      <c r="F1479" s="6" t="s">
        <v>534</v>
      </c>
      <c r="G1479" s="6" t="s">
        <v>528</v>
      </c>
      <c r="H1479" s="6" t="s">
        <v>526</v>
      </c>
      <c r="I1479" s="6">
        <v>362500</v>
      </c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46">
        <v>45987.477094907401</v>
      </c>
      <c r="X1479" s="6" t="s">
        <v>4400</v>
      </c>
      <c r="Y1479" s="6" t="s">
        <v>518</v>
      </c>
    </row>
    <row r="1480" spans="1:25">
      <c r="A1480" s="6">
        <v>2026</v>
      </c>
      <c r="B1480" s="6" t="s">
        <v>530</v>
      </c>
      <c r="C1480" s="6" t="s">
        <v>531</v>
      </c>
      <c r="D1480" s="6" t="s">
        <v>3891</v>
      </c>
      <c r="E1480" s="6" t="s">
        <v>3892</v>
      </c>
      <c r="F1480" s="6" t="s">
        <v>534</v>
      </c>
      <c r="G1480" s="6" t="s">
        <v>528</v>
      </c>
      <c r="H1480" s="6" t="s">
        <v>526</v>
      </c>
      <c r="I1480" s="6">
        <v>21274361.18</v>
      </c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46">
        <v>45987.477094907401</v>
      </c>
      <c r="X1480" s="6" t="s">
        <v>4400</v>
      </c>
      <c r="Y1480" s="6" t="s">
        <v>518</v>
      </c>
    </row>
    <row r="1481" spans="1:25">
      <c r="A1481" s="6">
        <v>2026</v>
      </c>
      <c r="B1481" s="6" t="s">
        <v>530</v>
      </c>
      <c r="C1481" s="6" t="s">
        <v>531</v>
      </c>
      <c r="D1481" s="6" t="s">
        <v>1521</v>
      </c>
      <c r="E1481" s="6" t="s">
        <v>1522</v>
      </c>
      <c r="F1481" s="6" t="s">
        <v>534</v>
      </c>
      <c r="G1481" s="6" t="s">
        <v>528</v>
      </c>
      <c r="H1481" s="6" t="s">
        <v>526</v>
      </c>
      <c r="I1481" s="6">
        <v>2507154.5099999998</v>
      </c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46">
        <v>45987.477094907401</v>
      </c>
      <c r="X1481" s="6" t="s">
        <v>4400</v>
      </c>
      <c r="Y1481" s="6" t="s">
        <v>518</v>
      </c>
    </row>
    <row r="1482" spans="1:25">
      <c r="A1482" s="6">
        <v>2026</v>
      </c>
      <c r="B1482" s="6" t="s">
        <v>530</v>
      </c>
      <c r="C1482" s="6" t="s">
        <v>531</v>
      </c>
      <c r="D1482" s="6" t="s">
        <v>1375</v>
      </c>
      <c r="E1482" s="6" t="s">
        <v>1376</v>
      </c>
      <c r="F1482" s="6" t="s">
        <v>534</v>
      </c>
      <c r="G1482" s="6" t="s">
        <v>528</v>
      </c>
      <c r="H1482" s="6" t="s">
        <v>526</v>
      </c>
      <c r="I1482" s="6">
        <v>0</v>
      </c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46">
        <v>45987.477094907401</v>
      </c>
      <c r="X1482" s="6" t="s">
        <v>4400</v>
      </c>
      <c r="Y1482" s="6" t="s">
        <v>518</v>
      </c>
    </row>
    <row r="1483" spans="1:25">
      <c r="A1483" s="6">
        <v>2026</v>
      </c>
      <c r="B1483" s="6" t="s">
        <v>530</v>
      </c>
      <c r="C1483" s="6" t="s">
        <v>531</v>
      </c>
      <c r="D1483" s="6" t="s">
        <v>2157</v>
      </c>
      <c r="E1483" s="6" t="s">
        <v>2158</v>
      </c>
      <c r="F1483" s="6" t="s">
        <v>534</v>
      </c>
      <c r="G1483" s="6" t="s">
        <v>528</v>
      </c>
      <c r="H1483" s="6" t="s">
        <v>526</v>
      </c>
      <c r="I1483" s="6">
        <v>16613</v>
      </c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46">
        <v>45987.477094907401</v>
      </c>
      <c r="X1483" s="6" t="s">
        <v>4400</v>
      </c>
      <c r="Y1483" s="6" t="s">
        <v>518</v>
      </c>
    </row>
    <row r="1484" spans="1:25">
      <c r="A1484" s="6">
        <v>2026</v>
      </c>
      <c r="B1484" s="6" t="s">
        <v>530</v>
      </c>
      <c r="C1484" s="6" t="s">
        <v>531</v>
      </c>
      <c r="D1484" s="6" t="s">
        <v>3999</v>
      </c>
      <c r="E1484" s="6" t="s">
        <v>4000</v>
      </c>
      <c r="F1484" s="6" t="s">
        <v>534</v>
      </c>
      <c r="G1484" s="6" t="s">
        <v>528</v>
      </c>
      <c r="H1484" s="6" t="s">
        <v>526</v>
      </c>
      <c r="I1484" s="6">
        <v>0</v>
      </c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46">
        <v>45987.477094907401</v>
      </c>
      <c r="X1484" s="6" t="s">
        <v>4400</v>
      </c>
      <c r="Y1484" s="6" t="s">
        <v>518</v>
      </c>
    </row>
    <row r="1485" spans="1:25">
      <c r="A1485" s="6">
        <v>2026</v>
      </c>
      <c r="B1485" s="6" t="s">
        <v>530</v>
      </c>
      <c r="C1485" s="6" t="s">
        <v>531</v>
      </c>
      <c r="D1485" s="6" t="s">
        <v>1571</v>
      </c>
      <c r="E1485" s="6" t="s">
        <v>1572</v>
      </c>
      <c r="F1485" s="6" t="s">
        <v>534</v>
      </c>
      <c r="G1485" s="6" t="s">
        <v>528</v>
      </c>
      <c r="H1485" s="6" t="s">
        <v>526</v>
      </c>
      <c r="I1485" s="6">
        <v>0</v>
      </c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46">
        <v>45987.477094907401</v>
      </c>
      <c r="X1485" s="6" t="s">
        <v>4400</v>
      </c>
      <c r="Y1485" s="6" t="s">
        <v>518</v>
      </c>
    </row>
    <row r="1486" spans="1:25">
      <c r="A1486" s="6">
        <v>2026</v>
      </c>
      <c r="B1486" s="6" t="s">
        <v>530</v>
      </c>
      <c r="C1486" s="6" t="s">
        <v>531</v>
      </c>
      <c r="D1486" s="6" t="s">
        <v>1975</v>
      </c>
      <c r="E1486" s="6" t="s">
        <v>1976</v>
      </c>
      <c r="F1486" s="6" t="s">
        <v>534</v>
      </c>
      <c r="G1486" s="6" t="s">
        <v>528</v>
      </c>
      <c r="H1486" s="6" t="s">
        <v>526</v>
      </c>
      <c r="I1486" s="6">
        <v>0</v>
      </c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46">
        <v>45987.477094907401</v>
      </c>
      <c r="X1486" s="6" t="s">
        <v>4400</v>
      </c>
      <c r="Y1486" s="6" t="s">
        <v>518</v>
      </c>
    </row>
    <row r="1487" spans="1:25">
      <c r="A1487" s="6">
        <v>2026</v>
      </c>
      <c r="B1487" s="6" t="s">
        <v>530</v>
      </c>
      <c r="C1487" s="6" t="s">
        <v>531</v>
      </c>
      <c r="D1487" s="6" t="s">
        <v>1981</v>
      </c>
      <c r="E1487" s="6" t="s">
        <v>1982</v>
      </c>
      <c r="F1487" s="6" t="s">
        <v>534</v>
      </c>
      <c r="G1487" s="6" t="s">
        <v>528</v>
      </c>
      <c r="H1487" s="6" t="s">
        <v>526</v>
      </c>
      <c r="I1487" s="6">
        <v>0</v>
      </c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46">
        <v>45987.477094907401</v>
      </c>
      <c r="X1487" s="6" t="s">
        <v>4400</v>
      </c>
      <c r="Y1487" s="6" t="s">
        <v>518</v>
      </c>
    </row>
    <row r="1488" spans="1:25">
      <c r="A1488" s="6">
        <v>2026</v>
      </c>
      <c r="B1488" s="6" t="s">
        <v>530</v>
      </c>
      <c r="C1488" s="6" t="s">
        <v>531</v>
      </c>
      <c r="D1488" s="6" t="s">
        <v>1193</v>
      </c>
      <c r="E1488" s="6" t="s">
        <v>1194</v>
      </c>
      <c r="F1488" s="6" t="s">
        <v>534</v>
      </c>
      <c r="G1488" s="6" t="s">
        <v>528</v>
      </c>
      <c r="H1488" s="6" t="s">
        <v>526</v>
      </c>
      <c r="I1488" s="6">
        <v>75728.63</v>
      </c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46">
        <v>45987.477094907401</v>
      </c>
      <c r="X1488" s="6" t="s">
        <v>4400</v>
      </c>
      <c r="Y1488" s="6" t="s">
        <v>518</v>
      </c>
    </row>
    <row r="1489" spans="1:25">
      <c r="A1489" s="6">
        <v>2026</v>
      </c>
      <c r="B1489" s="6" t="s">
        <v>530</v>
      </c>
      <c r="C1489" s="6" t="s">
        <v>531</v>
      </c>
      <c r="D1489" s="6" t="s">
        <v>1991</v>
      </c>
      <c r="E1489" s="6" t="s">
        <v>1992</v>
      </c>
      <c r="F1489" s="6" t="s">
        <v>534</v>
      </c>
      <c r="G1489" s="6" t="s">
        <v>528</v>
      </c>
      <c r="H1489" s="6" t="s">
        <v>526</v>
      </c>
      <c r="I1489" s="6">
        <v>0</v>
      </c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46">
        <v>45987.477094907401</v>
      </c>
      <c r="X1489" s="6" t="s">
        <v>4400</v>
      </c>
      <c r="Y1489" s="6" t="s">
        <v>518</v>
      </c>
    </row>
    <row r="1490" spans="1:25">
      <c r="A1490" s="6">
        <v>2026</v>
      </c>
      <c r="B1490" s="6" t="s">
        <v>530</v>
      </c>
      <c r="C1490" s="6" t="s">
        <v>531</v>
      </c>
      <c r="D1490" s="6" t="s">
        <v>4183</v>
      </c>
      <c r="E1490" s="6" t="s">
        <v>4184</v>
      </c>
      <c r="F1490" s="6" t="s">
        <v>534</v>
      </c>
      <c r="G1490" s="6" t="s">
        <v>528</v>
      </c>
      <c r="H1490" s="6" t="s">
        <v>526</v>
      </c>
      <c r="I1490" s="6">
        <v>140000</v>
      </c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46">
        <v>45987.477094907401</v>
      </c>
      <c r="X1490" s="6" t="s">
        <v>4400</v>
      </c>
      <c r="Y1490" s="6" t="s">
        <v>518</v>
      </c>
    </row>
    <row r="1491" spans="1:25">
      <c r="A1491" s="6">
        <v>2026</v>
      </c>
      <c r="B1491" s="6" t="s">
        <v>530</v>
      </c>
      <c r="C1491" s="6" t="s">
        <v>531</v>
      </c>
      <c r="D1491" s="6" t="s">
        <v>3819</v>
      </c>
      <c r="E1491" s="6" t="s">
        <v>3820</v>
      </c>
      <c r="F1491" s="6" t="s">
        <v>534</v>
      </c>
      <c r="G1491" s="6" t="s">
        <v>528</v>
      </c>
      <c r="H1491" s="6" t="s">
        <v>526</v>
      </c>
      <c r="I1491" s="6">
        <v>0</v>
      </c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46">
        <v>45987.477094907401</v>
      </c>
      <c r="X1491" s="6" t="s">
        <v>4400</v>
      </c>
      <c r="Y1491" s="6" t="s">
        <v>518</v>
      </c>
    </row>
    <row r="1492" spans="1:25">
      <c r="A1492" s="6">
        <v>2026</v>
      </c>
      <c r="B1492" s="6" t="s">
        <v>530</v>
      </c>
      <c r="C1492" s="6" t="s">
        <v>531</v>
      </c>
      <c r="D1492" s="6" t="s">
        <v>3821</v>
      </c>
      <c r="E1492" s="6" t="s">
        <v>3822</v>
      </c>
      <c r="F1492" s="6" t="s">
        <v>534</v>
      </c>
      <c r="G1492" s="6" t="s">
        <v>528</v>
      </c>
      <c r="H1492" s="6" t="s">
        <v>526</v>
      </c>
      <c r="I1492" s="6">
        <v>213000</v>
      </c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46">
        <v>45987.477094907401</v>
      </c>
      <c r="X1492" s="6" t="s">
        <v>4400</v>
      </c>
      <c r="Y1492" s="6" t="s">
        <v>518</v>
      </c>
    </row>
    <row r="1493" spans="1:25">
      <c r="A1493" s="6">
        <v>2026</v>
      </c>
      <c r="B1493" s="6" t="s">
        <v>530</v>
      </c>
      <c r="C1493" s="6" t="s">
        <v>531</v>
      </c>
      <c r="D1493" s="6" t="s">
        <v>3823</v>
      </c>
      <c r="E1493" s="6" t="s">
        <v>3824</v>
      </c>
      <c r="F1493" s="6" t="s">
        <v>534</v>
      </c>
      <c r="G1493" s="6" t="s">
        <v>528</v>
      </c>
      <c r="H1493" s="6" t="s">
        <v>526</v>
      </c>
      <c r="I1493" s="6">
        <v>15000</v>
      </c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46">
        <v>45987.477094907401</v>
      </c>
      <c r="X1493" s="6" t="s">
        <v>4400</v>
      </c>
      <c r="Y1493" s="6" t="s">
        <v>518</v>
      </c>
    </row>
    <row r="1494" spans="1:25">
      <c r="A1494" s="6">
        <v>2026</v>
      </c>
      <c r="B1494" s="6" t="s">
        <v>530</v>
      </c>
      <c r="C1494" s="6" t="s">
        <v>531</v>
      </c>
      <c r="D1494" s="6" t="s">
        <v>2035</v>
      </c>
      <c r="E1494" s="6" t="s">
        <v>2036</v>
      </c>
      <c r="F1494" s="6" t="s">
        <v>534</v>
      </c>
      <c r="G1494" s="6" t="s">
        <v>528</v>
      </c>
      <c r="H1494" s="6" t="s">
        <v>526</v>
      </c>
      <c r="I1494" s="6">
        <v>1266800</v>
      </c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46">
        <v>45987.477094907401</v>
      </c>
      <c r="X1494" s="6" t="s">
        <v>4400</v>
      </c>
      <c r="Y1494" s="6" t="s">
        <v>518</v>
      </c>
    </row>
    <row r="1495" spans="1:25">
      <c r="A1495" s="6">
        <v>2026</v>
      </c>
      <c r="B1495" s="6" t="s">
        <v>530</v>
      </c>
      <c r="C1495" s="6" t="s">
        <v>531</v>
      </c>
      <c r="D1495" s="6" t="s">
        <v>1251</v>
      </c>
      <c r="E1495" s="6" t="s">
        <v>1252</v>
      </c>
      <c r="F1495" s="6" t="s">
        <v>534</v>
      </c>
      <c r="G1495" s="6" t="s">
        <v>528</v>
      </c>
      <c r="H1495" s="6" t="s">
        <v>526</v>
      </c>
      <c r="I1495" s="6">
        <v>2054430.86</v>
      </c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46">
        <v>45987.477094907401</v>
      </c>
      <c r="X1495" s="6" t="s">
        <v>4400</v>
      </c>
      <c r="Y1495" s="6" t="s">
        <v>518</v>
      </c>
    </row>
    <row r="1496" spans="1:25">
      <c r="A1496" s="6">
        <v>2026</v>
      </c>
      <c r="B1496" s="6" t="s">
        <v>530</v>
      </c>
      <c r="C1496" s="6" t="s">
        <v>531</v>
      </c>
      <c r="D1496" s="6" t="s">
        <v>1259</v>
      </c>
      <c r="E1496" s="6" t="s">
        <v>1260</v>
      </c>
      <c r="F1496" s="6" t="s">
        <v>534</v>
      </c>
      <c r="G1496" s="6" t="s">
        <v>528</v>
      </c>
      <c r="H1496" s="6" t="s">
        <v>526</v>
      </c>
      <c r="I1496" s="6">
        <v>10542531.08</v>
      </c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46">
        <v>45987.477094907401</v>
      </c>
      <c r="X1496" s="6" t="s">
        <v>4400</v>
      </c>
      <c r="Y1496" s="6" t="s">
        <v>518</v>
      </c>
    </row>
    <row r="1497" spans="1:25">
      <c r="A1497" s="6">
        <v>2026</v>
      </c>
      <c r="B1497" s="6" t="s">
        <v>530</v>
      </c>
      <c r="C1497" s="6" t="s">
        <v>531</v>
      </c>
      <c r="D1497" s="6" t="s">
        <v>3787</v>
      </c>
      <c r="E1497" s="6" t="s">
        <v>3788</v>
      </c>
      <c r="F1497" s="6" t="s">
        <v>534</v>
      </c>
      <c r="G1497" s="6" t="s">
        <v>528</v>
      </c>
      <c r="H1497" s="6" t="s">
        <v>526</v>
      </c>
      <c r="I1497" s="6">
        <v>0</v>
      </c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46">
        <v>45987.477094907401</v>
      </c>
      <c r="X1497" s="6" t="s">
        <v>4400</v>
      </c>
      <c r="Y1497" s="6" t="s">
        <v>518</v>
      </c>
    </row>
    <row r="1498" spans="1:25">
      <c r="A1498" s="6">
        <v>2026</v>
      </c>
      <c r="B1498" s="6" t="s">
        <v>530</v>
      </c>
      <c r="C1498" s="6" t="s">
        <v>531</v>
      </c>
      <c r="D1498" s="6" t="s">
        <v>2007</v>
      </c>
      <c r="E1498" s="6" t="s">
        <v>2008</v>
      </c>
      <c r="F1498" s="6" t="s">
        <v>534</v>
      </c>
      <c r="G1498" s="6" t="s">
        <v>528</v>
      </c>
      <c r="H1498" s="6" t="s">
        <v>526</v>
      </c>
      <c r="I1498" s="6">
        <v>0</v>
      </c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46">
        <v>45987.477094907401</v>
      </c>
      <c r="X1498" s="6" t="s">
        <v>4400</v>
      </c>
      <c r="Y1498" s="6" t="s">
        <v>518</v>
      </c>
    </row>
    <row r="1499" spans="1:25">
      <c r="A1499" s="6">
        <v>2026</v>
      </c>
      <c r="B1499" s="6" t="s">
        <v>530</v>
      </c>
      <c r="C1499" s="6" t="s">
        <v>531</v>
      </c>
      <c r="D1499" s="6" t="s">
        <v>2015</v>
      </c>
      <c r="E1499" s="6" t="s">
        <v>2016</v>
      </c>
      <c r="F1499" s="6" t="s">
        <v>534</v>
      </c>
      <c r="G1499" s="6" t="s">
        <v>528</v>
      </c>
      <c r="H1499" s="6" t="s">
        <v>526</v>
      </c>
      <c r="I1499" s="6">
        <v>126969</v>
      </c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46">
        <v>45987.477094907401</v>
      </c>
      <c r="X1499" s="6" t="s">
        <v>4400</v>
      </c>
      <c r="Y1499" s="6" t="s">
        <v>518</v>
      </c>
    </row>
    <row r="1500" spans="1:25">
      <c r="A1500" s="6">
        <v>2026</v>
      </c>
      <c r="B1500" s="6" t="s">
        <v>530</v>
      </c>
      <c r="C1500" s="6" t="s">
        <v>531</v>
      </c>
      <c r="D1500" s="6" t="s">
        <v>2963</v>
      </c>
      <c r="E1500" s="6" t="s">
        <v>2964</v>
      </c>
      <c r="F1500" s="6" t="s">
        <v>534</v>
      </c>
      <c r="G1500" s="6" t="s">
        <v>528</v>
      </c>
      <c r="H1500" s="6" t="s">
        <v>526</v>
      </c>
      <c r="I1500" s="6">
        <v>8167294.2000000002</v>
      </c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46">
        <v>45987.477094907401</v>
      </c>
      <c r="X1500" s="6" t="s">
        <v>4400</v>
      </c>
      <c r="Y1500" s="6" t="s">
        <v>518</v>
      </c>
    </row>
    <row r="1501" spans="1:25">
      <c r="A1501" s="6">
        <v>2026</v>
      </c>
      <c r="B1501" s="6" t="s">
        <v>530</v>
      </c>
      <c r="C1501" s="6" t="s">
        <v>531</v>
      </c>
      <c r="D1501" s="6" t="s">
        <v>2815</v>
      </c>
      <c r="E1501" s="6" t="s">
        <v>2816</v>
      </c>
      <c r="F1501" s="6" t="s">
        <v>534</v>
      </c>
      <c r="G1501" s="6" t="s">
        <v>528</v>
      </c>
      <c r="H1501" s="6" t="s">
        <v>526</v>
      </c>
      <c r="I1501" s="6">
        <v>0</v>
      </c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46">
        <v>45987.477094907401</v>
      </c>
      <c r="X1501" s="6" t="s">
        <v>4400</v>
      </c>
      <c r="Y1501" s="6" t="s">
        <v>518</v>
      </c>
    </row>
    <row r="1502" spans="1:25">
      <c r="A1502" s="6">
        <v>2026</v>
      </c>
      <c r="B1502" s="6" t="s">
        <v>530</v>
      </c>
      <c r="C1502" s="6" t="s">
        <v>531</v>
      </c>
      <c r="D1502" s="6" t="s">
        <v>1687</v>
      </c>
      <c r="E1502" s="6" t="s">
        <v>1688</v>
      </c>
      <c r="F1502" s="6" t="s">
        <v>534</v>
      </c>
      <c r="G1502" s="6" t="s">
        <v>528</v>
      </c>
      <c r="H1502" s="6" t="s">
        <v>526</v>
      </c>
      <c r="I1502" s="6">
        <v>0</v>
      </c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46">
        <v>45987.477094907401</v>
      </c>
      <c r="X1502" s="6" t="s">
        <v>4400</v>
      </c>
      <c r="Y1502" s="6" t="s">
        <v>518</v>
      </c>
    </row>
    <row r="1503" spans="1:25">
      <c r="A1503" s="6">
        <v>2026</v>
      </c>
      <c r="B1503" s="6" t="s">
        <v>530</v>
      </c>
      <c r="C1503" s="6" t="s">
        <v>531</v>
      </c>
      <c r="D1503" s="6" t="s">
        <v>2623</v>
      </c>
      <c r="E1503" s="6" t="s">
        <v>2624</v>
      </c>
      <c r="F1503" s="6" t="s">
        <v>534</v>
      </c>
      <c r="G1503" s="6" t="s">
        <v>528</v>
      </c>
      <c r="H1503" s="6" t="s">
        <v>526</v>
      </c>
      <c r="I1503" s="6">
        <v>0</v>
      </c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46">
        <v>45987.477094907401</v>
      </c>
      <c r="X1503" s="6" t="s">
        <v>4400</v>
      </c>
      <c r="Y1503" s="6" t="s">
        <v>518</v>
      </c>
    </row>
    <row r="1504" spans="1:25">
      <c r="A1504" s="6">
        <v>2026</v>
      </c>
      <c r="B1504" s="6" t="s">
        <v>530</v>
      </c>
      <c r="C1504" s="6" t="s">
        <v>531</v>
      </c>
      <c r="D1504" s="6" t="s">
        <v>3469</v>
      </c>
      <c r="E1504" s="6" t="s">
        <v>3470</v>
      </c>
      <c r="F1504" s="6" t="s">
        <v>534</v>
      </c>
      <c r="G1504" s="6" t="s">
        <v>528</v>
      </c>
      <c r="H1504" s="6" t="s">
        <v>526</v>
      </c>
      <c r="I1504" s="6">
        <v>0</v>
      </c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46">
        <v>45987.477094907401</v>
      </c>
      <c r="X1504" s="6" t="s">
        <v>4400</v>
      </c>
      <c r="Y1504" s="6" t="s">
        <v>518</v>
      </c>
    </row>
    <row r="1505" spans="1:25">
      <c r="A1505" s="6">
        <v>2026</v>
      </c>
      <c r="B1505" s="6" t="s">
        <v>530</v>
      </c>
      <c r="C1505" s="6" t="s">
        <v>531</v>
      </c>
      <c r="D1505" s="6" t="s">
        <v>2065</v>
      </c>
      <c r="E1505" s="6" t="s">
        <v>2066</v>
      </c>
      <c r="F1505" s="6" t="s">
        <v>534</v>
      </c>
      <c r="G1505" s="6" t="s">
        <v>528</v>
      </c>
      <c r="H1505" s="6" t="s">
        <v>526</v>
      </c>
      <c r="I1505" s="6">
        <v>14711761.050000001</v>
      </c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46">
        <v>45987.477094907401</v>
      </c>
      <c r="X1505" s="6" t="s">
        <v>4400</v>
      </c>
      <c r="Y1505" s="6" t="s">
        <v>518</v>
      </c>
    </row>
    <row r="1506" spans="1:25">
      <c r="A1506" s="6">
        <v>2026</v>
      </c>
      <c r="B1506" s="6" t="s">
        <v>530</v>
      </c>
      <c r="C1506" s="6" t="s">
        <v>531</v>
      </c>
      <c r="D1506" s="6" t="s">
        <v>2071</v>
      </c>
      <c r="E1506" s="6" t="s">
        <v>2072</v>
      </c>
      <c r="F1506" s="6" t="s">
        <v>534</v>
      </c>
      <c r="G1506" s="6" t="s">
        <v>528</v>
      </c>
      <c r="H1506" s="6" t="s">
        <v>526</v>
      </c>
      <c r="I1506" s="6">
        <v>0</v>
      </c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46">
        <v>45987.477094907401</v>
      </c>
      <c r="X1506" s="6" t="s">
        <v>4400</v>
      </c>
      <c r="Y1506" s="6" t="s">
        <v>518</v>
      </c>
    </row>
    <row r="1507" spans="1:25">
      <c r="A1507" s="6">
        <v>2026</v>
      </c>
      <c r="B1507" s="6" t="s">
        <v>530</v>
      </c>
      <c r="C1507" s="6" t="s">
        <v>531</v>
      </c>
      <c r="D1507" s="6" t="s">
        <v>1787</v>
      </c>
      <c r="E1507" s="6" t="s">
        <v>1788</v>
      </c>
      <c r="F1507" s="6" t="s">
        <v>534</v>
      </c>
      <c r="G1507" s="6" t="s">
        <v>528</v>
      </c>
      <c r="H1507" s="6" t="s">
        <v>526</v>
      </c>
      <c r="I1507" s="6">
        <v>0</v>
      </c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46">
        <v>45987.477094907401</v>
      </c>
      <c r="X1507" s="6" t="s">
        <v>4400</v>
      </c>
      <c r="Y1507" s="6" t="s">
        <v>518</v>
      </c>
    </row>
    <row r="1508" spans="1:25">
      <c r="A1508" s="6">
        <v>2026</v>
      </c>
      <c r="B1508" s="6" t="s">
        <v>530</v>
      </c>
      <c r="C1508" s="6" t="s">
        <v>531</v>
      </c>
      <c r="D1508" s="6" t="s">
        <v>3379</v>
      </c>
      <c r="E1508" s="6" t="s">
        <v>3380</v>
      </c>
      <c r="F1508" s="6" t="s">
        <v>534</v>
      </c>
      <c r="G1508" s="6" t="s">
        <v>528</v>
      </c>
      <c r="H1508" s="6" t="s">
        <v>526</v>
      </c>
      <c r="I1508" s="6">
        <v>0</v>
      </c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46">
        <v>45987.477094907401</v>
      </c>
      <c r="X1508" s="6" t="s">
        <v>4400</v>
      </c>
      <c r="Y1508" s="6" t="s">
        <v>518</v>
      </c>
    </row>
    <row r="1509" spans="1:25">
      <c r="A1509" s="6">
        <v>2026</v>
      </c>
      <c r="B1509" s="6" t="s">
        <v>530</v>
      </c>
      <c r="C1509" s="6" t="s">
        <v>531</v>
      </c>
      <c r="D1509" s="6" t="s">
        <v>989</v>
      </c>
      <c r="E1509" s="6" t="s">
        <v>990</v>
      </c>
      <c r="F1509" s="6" t="s">
        <v>534</v>
      </c>
      <c r="G1509" s="6" t="s">
        <v>528</v>
      </c>
      <c r="H1509" s="6" t="s">
        <v>526</v>
      </c>
      <c r="I1509" s="6">
        <v>0</v>
      </c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46">
        <v>45987.477094907401</v>
      </c>
      <c r="X1509" s="6" t="s">
        <v>4400</v>
      </c>
      <c r="Y1509" s="6" t="s">
        <v>518</v>
      </c>
    </row>
    <row r="1510" spans="1:25">
      <c r="A1510" s="6">
        <v>2026</v>
      </c>
      <c r="B1510" s="6" t="s">
        <v>530</v>
      </c>
      <c r="C1510" s="6" t="s">
        <v>531</v>
      </c>
      <c r="D1510" s="6" t="s">
        <v>3539</v>
      </c>
      <c r="E1510" s="6" t="s">
        <v>3540</v>
      </c>
      <c r="F1510" s="6" t="s">
        <v>534</v>
      </c>
      <c r="G1510" s="6" t="s">
        <v>528</v>
      </c>
      <c r="H1510" s="6" t="s">
        <v>526</v>
      </c>
      <c r="I1510" s="6">
        <v>0</v>
      </c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46">
        <v>45987.477094907401</v>
      </c>
      <c r="X1510" s="6" t="s">
        <v>4400</v>
      </c>
      <c r="Y1510" s="6" t="s">
        <v>518</v>
      </c>
    </row>
    <row r="1511" spans="1:25">
      <c r="A1511" s="6">
        <v>2026</v>
      </c>
      <c r="B1511" s="6" t="s">
        <v>530</v>
      </c>
      <c r="C1511" s="6" t="s">
        <v>531</v>
      </c>
      <c r="D1511" s="6" t="s">
        <v>2681</v>
      </c>
      <c r="E1511" s="6" t="s">
        <v>2682</v>
      </c>
      <c r="F1511" s="6" t="s">
        <v>534</v>
      </c>
      <c r="G1511" s="6" t="s">
        <v>528</v>
      </c>
      <c r="H1511" s="6" t="s">
        <v>526</v>
      </c>
      <c r="I1511" s="6">
        <v>0</v>
      </c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46">
        <v>45987.477094907401</v>
      </c>
      <c r="X1511" s="6" t="s">
        <v>4400</v>
      </c>
      <c r="Y1511" s="6" t="s">
        <v>518</v>
      </c>
    </row>
    <row r="1512" spans="1:25">
      <c r="A1512" s="6">
        <v>2026</v>
      </c>
      <c r="B1512" s="6" t="s">
        <v>530</v>
      </c>
      <c r="C1512" s="6" t="s">
        <v>531</v>
      </c>
      <c r="D1512" s="6" t="s">
        <v>1473</v>
      </c>
      <c r="E1512" s="6" t="s">
        <v>1474</v>
      </c>
      <c r="F1512" s="6" t="s">
        <v>534</v>
      </c>
      <c r="G1512" s="6" t="s">
        <v>528</v>
      </c>
      <c r="H1512" s="6" t="s">
        <v>526</v>
      </c>
      <c r="I1512" s="6">
        <v>200000</v>
      </c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46">
        <v>45987.477094907401</v>
      </c>
      <c r="X1512" s="6" t="s">
        <v>4400</v>
      </c>
      <c r="Y1512" s="6" t="s">
        <v>518</v>
      </c>
    </row>
    <row r="1513" spans="1:25">
      <c r="A1513" s="6">
        <v>2026</v>
      </c>
      <c r="B1513" s="6" t="s">
        <v>530</v>
      </c>
      <c r="C1513" s="6" t="s">
        <v>531</v>
      </c>
      <c r="D1513" s="6" t="s">
        <v>2259</v>
      </c>
      <c r="E1513" s="6" t="s">
        <v>2260</v>
      </c>
      <c r="F1513" s="6" t="s">
        <v>534</v>
      </c>
      <c r="G1513" s="6" t="s">
        <v>528</v>
      </c>
      <c r="H1513" s="6" t="s">
        <v>526</v>
      </c>
      <c r="I1513" s="6">
        <v>0</v>
      </c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46">
        <v>45987.477094907401</v>
      </c>
      <c r="X1513" s="6" t="s">
        <v>4400</v>
      </c>
      <c r="Y1513" s="6" t="s">
        <v>518</v>
      </c>
    </row>
    <row r="1514" spans="1:25">
      <c r="A1514" s="6">
        <v>2026</v>
      </c>
      <c r="B1514" s="6" t="s">
        <v>530</v>
      </c>
      <c r="C1514" s="6" t="s">
        <v>531</v>
      </c>
      <c r="D1514" s="6" t="s">
        <v>2843</v>
      </c>
      <c r="E1514" s="6" t="s">
        <v>2844</v>
      </c>
      <c r="F1514" s="6" t="s">
        <v>534</v>
      </c>
      <c r="G1514" s="6" t="s">
        <v>528</v>
      </c>
      <c r="H1514" s="6" t="s">
        <v>526</v>
      </c>
      <c r="I1514" s="6">
        <v>0</v>
      </c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46">
        <v>45987.477094907401</v>
      </c>
      <c r="X1514" s="6" t="s">
        <v>4400</v>
      </c>
      <c r="Y1514" s="6" t="s">
        <v>518</v>
      </c>
    </row>
    <row r="1515" spans="1:25">
      <c r="A1515" s="6">
        <v>2026</v>
      </c>
      <c r="B1515" s="6" t="s">
        <v>530</v>
      </c>
      <c r="C1515" s="6" t="s">
        <v>531</v>
      </c>
      <c r="D1515" s="6" t="s">
        <v>631</v>
      </c>
      <c r="E1515" s="6" t="s">
        <v>632</v>
      </c>
      <c r="F1515" s="6" t="s">
        <v>534</v>
      </c>
      <c r="G1515" s="6" t="s">
        <v>528</v>
      </c>
      <c r="H1515" s="6" t="s">
        <v>526</v>
      </c>
      <c r="I1515" s="6">
        <v>15200</v>
      </c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46">
        <v>45987.477094907401</v>
      </c>
      <c r="X1515" s="6" t="s">
        <v>4400</v>
      </c>
      <c r="Y1515" s="6" t="s">
        <v>518</v>
      </c>
    </row>
    <row r="1516" spans="1:25">
      <c r="A1516" s="6">
        <v>2026</v>
      </c>
      <c r="B1516" s="6" t="s">
        <v>530</v>
      </c>
      <c r="C1516" s="6" t="s">
        <v>531</v>
      </c>
      <c r="D1516" s="6" t="s">
        <v>2305</v>
      </c>
      <c r="E1516" s="6" t="s">
        <v>2306</v>
      </c>
      <c r="F1516" s="6" t="s">
        <v>534</v>
      </c>
      <c r="G1516" s="6" t="s">
        <v>528</v>
      </c>
      <c r="H1516" s="6" t="s">
        <v>526</v>
      </c>
      <c r="I1516" s="6">
        <v>45000</v>
      </c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46">
        <v>45987.477094907401</v>
      </c>
      <c r="X1516" s="6" t="s">
        <v>4400</v>
      </c>
      <c r="Y1516" s="6" t="s">
        <v>518</v>
      </c>
    </row>
    <row r="1517" spans="1:25">
      <c r="A1517" s="6">
        <v>2026</v>
      </c>
      <c r="B1517" s="6" t="s">
        <v>530</v>
      </c>
      <c r="C1517" s="6" t="s">
        <v>531</v>
      </c>
      <c r="D1517" s="6" t="s">
        <v>2571</v>
      </c>
      <c r="E1517" s="6" t="s">
        <v>2572</v>
      </c>
      <c r="F1517" s="6" t="s">
        <v>534</v>
      </c>
      <c r="G1517" s="6" t="s">
        <v>528</v>
      </c>
      <c r="H1517" s="6" t="s">
        <v>526</v>
      </c>
      <c r="I1517" s="6">
        <v>0</v>
      </c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46">
        <v>45987.477094907401</v>
      </c>
      <c r="X1517" s="6" t="s">
        <v>4400</v>
      </c>
      <c r="Y1517" s="6" t="s">
        <v>518</v>
      </c>
    </row>
    <row r="1518" spans="1:25">
      <c r="A1518" s="6">
        <v>2026</v>
      </c>
      <c r="B1518" s="6" t="s">
        <v>530</v>
      </c>
      <c r="C1518" s="6" t="s">
        <v>531</v>
      </c>
      <c r="D1518" s="6" t="s">
        <v>1091</v>
      </c>
      <c r="E1518" s="6" t="s">
        <v>1092</v>
      </c>
      <c r="F1518" s="6" t="s">
        <v>534</v>
      </c>
      <c r="G1518" s="6" t="s">
        <v>528</v>
      </c>
      <c r="H1518" s="6" t="s">
        <v>526</v>
      </c>
      <c r="I1518" s="6">
        <v>0</v>
      </c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46">
        <v>45987.477094907401</v>
      </c>
      <c r="X1518" s="6" t="s">
        <v>4400</v>
      </c>
      <c r="Y1518" s="6" t="s">
        <v>518</v>
      </c>
    </row>
    <row r="1519" spans="1:25">
      <c r="A1519" s="6">
        <v>2026</v>
      </c>
      <c r="B1519" s="6" t="s">
        <v>530</v>
      </c>
      <c r="C1519" s="6" t="s">
        <v>531</v>
      </c>
      <c r="D1519" s="6" t="s">
        <v>665</v>
      </c>
      <c r="E1519" s="6" t="s">
        <v>666</v>
      </c>
      <c r="F1519" s="6" t="s">
        <v>534</v>
      </c>
      <c r="G1519" s="6" t="s">
        <v>528</v>
      </c>
      <c r="H1519" s="6" t="s">
        <v>526</v>
      </c>
      <c r="I1519" s="6">
        <v>0</v>
      </c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46">
        <v>45987.477094907401</v>
      </c>
      <c r="X1519" s="6" t="s">
        <v>4400</v>
      </c>
      <c r="Y1519" s="6" t="s">
        <v>518</v>
      </c>
    </row>
    <row r="1520" spans="1:25">
      <c r="A1520" s="6">
        <v>2026</v>
      </c>
      <c r="B1520" s="6" t="s">
        <v>530</v>
      </c>
      <c r="C1520" s="6" t="s">
        <v>531</v>
      </c>
      <c r="D1520" s="6" t="s">
        <v>3783</v>
      </c>
      <c r="E1520" s="6" t="s">
        <v>3784</v>
      </c>
      <c r="F1520" s="6" t="s">
        <v>534</v>
      </c>
      <c r="G1520" s="6" t="s">
        <v>528</v>
      </c>
      <c r="H1520" s="6" t="s">
        <v>526</v>
      </c>
      <c r="I1520" s="6">
        <v>0</v>
      </c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46">
        <v>45987.477094907401</v>
      </c>
      <c r="X1520" s="6" t="s">
        <v>4400</v>
      </c>
      <c r="Y1520" s="6" t="s">
        <v>518</v>
      </c>
    </row>
    <row r="1521" spans="1:25">
      <c r="A1521" s="6">
        <v>2026</v>
      </c>
      <c r="B1521" s="6" t="s">
        <v>530</v>
      </c>
      <c r="C1521" s="6" t="s">
        <v>531</v>
      </c>
      <c r="D1521" s="6" t="s">
        <v>933</v>
      </c>
      <c r="E1521" s="6" t="s">
        <v>934</v>
      </c>
      <c r="F1521" s="6" t="s">
        <v>534</v>
      </c>
      <c r="G1521" s="6" t="s">
        <v>528</v>
      </c>
      <c r="H1521" s="6" t="s">
        <v>526</v>
      </c>
      <c r="I1521" s="6">
        <v>0</v>
      </c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46">
        <v>45987.477094907401</v>
      </c>
      <c r="X1521" s="6" t="s">
        <v>4400</v>
      </c>
      <c r="Y1521" s="6" t="s">
        <v>518</v>
      </c>
    </row>
    <row r="1522" spans="1:25">
      <c r="A1522" s="6">
        <v>2026</v>
      </c>
      <c r="B1522" s="6" t="s">
        <v>530</v>
      </c>
      <c r="C1522" s="6" t="s">
        <v>531</v>
      </c>
      <c r="D1522" s="6" t="s">
        <v>1099</v>
      </c>
      <c r="E1522" s="6" t="s">
        <v>1100</v>
      </c>
      <c r="F1522" s="6" t="s">
        <v>534</v>
      </c>
      <c r="G1522" s="6" t="s">
        <v>528</v>
      </c>
      <c r="H1522" s="6" t="s">
        <v>526</v>
      </c>
      <c r="I1522" s="6">
        <v>0</v>
      </c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46">
        <v>45987.477094907401</v>
      </c>
      <c r="X1522" s="6" t="s">
        <v>4400</v>
      </c>
      <c r="Y1522" s="6" t="s">
        <v>518</v>
      </c>
    </row>
    <row r="1523" spans="1:25">
      <c r="A1523" s="6">
        <v>2026</v>
      </c>
      <c r="B1523" s="6" t="s">
        <v>530</v>
      </c>
      <c r="C1523" s="6" t="s">
        <v>531</v>
      </c>
      <c r="D1523" s="6" t="s">
        <v>2825</v>
      </c>
      <c r="E1523" s="6" t="s">
        <v>2826</v>
      </c>
      <c r="F1523" s="6" t="s">
        <v>534</v>
      </c>
      <c r="G1523" s="6" t="s">
        <v>528</v>
      </c>
      <c r="H1523" s="6" t="s">
        <v>526</v>
      </c>
      <c r="I1523" s="6">
        <v>0</v>
      </c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46">
        <v>45987.477094907401</v>
      </c>
      <c r="X1523" s="6" t="s">
        <v>4400</v>
      </c>
      <c r="Y1523" s="6" t="s">
        <v>518</v>
      </c>
    </row>
    <row r="1524" spans="1:25">
      <c r="A1524" s="6">
        <v>2026</v>
      </c>
      <c r="B1524" s="6" t="s">
        <v>530</v>
      </c>
      <c r="C1524" s="6" t="s">
        <v>531</v>
      </c>
      <c r="D1524" s="6" t="s">
        <v>2865</v>
      </c>
      <c r="E1524" s="6" t="s">
        <v>2866</v>
      </c>
      <c r="F1524" s="6" t="s">
        <v>534</v>
      </c>
      <c r="G1524" s="6" t="s">
        <v>528</v>
      </c>
      <c r="H1524" s="6" t="s">
        <v>526</v>
      </c>
      <c r="I1524" s="6">
        <v>0</v>
      </c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46">
        <v>45987.477094907401</v>
      </c>
      <c r="X1524" s="6" t="s">
        <v>4400</v>
      </c>
      <c r="Y1524" s="6" t="s">
        <v>518</v>
      </c>
    </row>
    <row r="1525" spans="1:25">
      <c r="A1525" s="6">
        <v>2026</v>
      </c>
      <c r="B1525" s="6" t="s">
        <v>530</v>
      </c>
      <c r="C1525" s="6" t="s">
        <v>531</v>
      </c>
      <c r="D1525" s="6" t="s">
        <v>857</v>
      </c>
      <c r="E1525" s="6" t="s">
        <v>858</v>
      </c>
      <c r="F1525" s="6" t="s">
        <v>534</v>
      </c>
      <c r="G1525" s="6" t="s">
        <v>528</v>
      </c>
      <c r="H1525" s="6" t="s">
        <v>526</v>
      </c>
      <c r="I1525" s="6">
        <v>0</v>
      </c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46">
        <v>45987.477094907401</v>
      </c>
      <c r="X1525" s="6" t="s">
        <v>4400</v>
      </c>
      <c r="Y1525" s="6" t="s">
        <v>518</v>
      </c>
    </row>
    <row r="1526" spans="1:25">
      <c r="A1526" s="6">
        <v>2026</v>
      </c>
      <c r="B1526" s="6" t="s">
        <v>530</v>
      </c>
      <c r="C1526" s="6" t="s">
        <v>531</v>
      </c>
      <c r="D1526" s="6" t="s">
        <v>1145</v>
      </c>
      <c r="E1526" s="6" t="s">
        <v>1146</v>
      </c>
      <c r="F1526" s="6" t="s">
        <v>534</v>
      </c>
      <c r="G1526" s="6" t="s">
        <v>528</v>
      </c>
      <c r="H1526" s="6" t="s">
        <v>526</v>
      </c>
      <c r="I1526" s="6">
        <v>15097566.449999999</v>
      </c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46">
        <v>45987.477094907401</v>
      </c>
      <c r="X1526" s="6" t="s">
        <v>4400</v>
      </c>
      <c r="Y1526" s="6" t="s">
        <v>518</v>
      </c>
    </row>
    <row r="1527" spans="1:25">
      <c r="A1527" s="6">
        <v>2026</v>
      </c>
      <c r="B1527" s="6" t="s">
        <v>530</v>
      </c>
      <c r="C1527" s="6" t="s">
        <v>531</v>
      </c>
      <c r="D1527" s="6" t="s">
        <v>2855</v>
      </c>
      <c r="E1527" s="6" t="s">
        <v>2856</v>
      </c>
      <c r="F1527" s="6" t="s">
        <v>534</v>
      </c>
      <c r="G1527" s="6" t="s">
        <v>528</v>
      </c>
      <c r="H1527" s="6" t="s">
        <v>526</v>
      </c>
      <c r="I1527" s="6">
        <v>0</v>
      </c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46">
        <v>45987.477094907401</v>
      </c>
      <c r="X1527" s="6" t="s">
        <v>4400</v>
      </c>
      <c r="Y1527" s="6" t="s">
        <v>518</v>
      </c>
    </row>
    <row r="1528" spans="1:25">
      <c r="A1528" s="6">
        <v>2026</v>
      </c>
      <c r="B1528" s="6" t="s">
        <v>530</v>
      </c>
      <c r="C1528" s="6" t="s">
        <v>531</v>
      </c>
      <c r="D1528" s="6" t="s">
        <v>1587</v>
      </c>
      <c r="E1528" s="6" t="s">
        <v>1588</v>
      </c>
      <c r="F1528" s="6" t="s">
        <v>534</v>
      </c>
      <c r="G1528" s="6" t="s">
        <v>528</v>
      </c>
      <c r="H1528" s="6" t="s">
        <v>526</v>
      </c>
      <c r="I1528" s="6">
        <v>0</v>
      </c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46">
        <v>45987.477094907401</v>
      </c>
      <c r="X1528" s="6" t="s">
        <v>4400</v>
      </c>
      <c r="Y1528" s="6" t="s">
        <v>518</v>
      </c>
    </row>
    <row r="1529" spans="1:25">
      <c r="A1529" s="6">
        <v>2026</v>
      </c>
      <c r="B1529" s="6" t="s">
        <v>530</v>
      </c>
      <c r="C1529" s="6" t="s">
        <v>531</v>
      </c>
      <c r="D1529" s="6" t="s">
        <v>2233</v>
      </c>
      <c r="E1529" s="6" t="s">
        <v>2234</v>
      </c>
      <c r="F1529" s="6" t="s">
        <v>534</v>
      </c>
      <c r="G1529" s="6" t="s">
        <v>528</v>
      </c>
      <c r="H1529" s="6" t="s">
        <v>526</v>
      </c>
      <c r="I1529" s="6">
        <v>0</v>
      </c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46">
        <v>45987.477094907401</v>
      </c>
      <c r="X1529" s="6" t="s">
        <v>4400</v>
      </c>
      <c r="Y1529" s="6" t="s">
        <v>518</v>
      </c>
    </row>
    <row r="1530" spans="1:25">
      <c r="A1530" s="6">
        <v>2026</v>
      </c>
      <c r="B1530" s="6" t="s">
        <v>530</v>
      </c>
      <c r="C1530" s="6" t="s">
        <v>531</v>
      </c>
      <c r="D1530" s="6" t="s">
        <v>647</v>
      </c>
      <c r="E1530" s="6" t="s">
        <v>648</v>
      </c>
      <c r="F1530" s="6" t="s">
        <v>534</v>
      </c>
      <c r="G1530" s="6" t="s">
        <v>528</v>
      </c>
      <c r="H1530" s="6" t="s">
        <v>526</v>
      </c>
      <c r="I1530" s="6">
        <v>0</v>
      </c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46">
        <v>45987.477094907401</v>
      </c>
      <c r="X1530" s="6" t="s">
        <v>4400</v>
      </c>
      <c r="Y1530" s="6" t="s">
        <v>518</v>
      </c>
    </row>
    <row r="1531" spans="1:25">
      <c r="A1531" s="6">
        <v>2026</v>
      </c>
      <c r="B1531" s="6" t="s">
        <v>530</v>
      </c>
      <c r="C1531" s="6" t="s">
        <v>531</v>
      </c>
      <c r="D1531" s="6" t="s">
        <v>3563</v>
      </c>
      <c r="E1531" s="6" t="s">
        <v>3564</v>
      </c>
      <c r="F1531" s="6" t="s">
        <v>534</v>
      </c>
      <c r="G1531" s="6" t="s">
        <v>528</v>
      </c>
      <c r="H1531" s="6" t="s">
        <v>526</v>
      </c>
      <c r="I1531" s="6">
        <v>656000</v>
      </c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46">
        <v>45987.477094907401</v>
      </c>
      <c r="X1531" s="6" t="s">
        <v>4400</v>
      </c>
      <c r="Y1531" s="6" t="s">
        <v>518</v>
      </c>
    </row>
    <row r="1532" spans="1:25">
      <c r="A1532" s="6">
        <v>2026</v>
      </c>
      <c r="B1532" s="6" t="s">
        <v>530</v>
      </c>
      <c r="C1532" s="6" t="s">
        <v>531</v>
      </c>
      <c r="D1532" s="6" t="s">
        <v>797</v>
      </c>
      <c r="E1532" s="6" t="s">
        <v>798</v>
      </c>
      <c r="F1532" s="6" t="s">
        <v>534</v>
      </c>
      <c r="G1532" s="6" t="s">
        <v>528</v>
      </c>
      <c r="H1532" s="6" t="s">
        <v>526</v>
      </c>
      <c r="I1532" s="6">
        <v>0</v>
      </c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46">
        <v>45987.477094907401</v>
      </c>
      <c r="X1532" s="6" t="s">
        <v>4400</v>
      </c>
      <c r="Y1532" s="6" t="s">
        <v>518</v>
      </c>
    </row>
    <row r="1533" spans="1:25">
      <c r="A1533" s="6">
        <v>2026</v>
      </c>
      <c r="B1533" s="6" t="s">
        <v>530</v>
      </c>
      <c r="C1533" s="6" t="s">
        <v>531</v>
      </c>
      <c r="D1533" s="6" t="s">
        <v>1665</v>
      </c>
      <c r="E1533" s="6" t="s">
        <v>1666</v>
      </c>
      <c r="F1533" s="6" t="s">
        <v>534</v>
      </c>
      <c r="G1533" s="6" t="s">
        <v>528</v>
      </c>
      <c r="H1533" s="6" t="s">
        <v>526</v>
      </c>
      <c r="I1533" s="6">
        <v>0</v>
      </c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46">
        <v>45987.477094907401</v>
      </c>
      <c r="X1533" s="6" t="s">
        <v>4400</v>
      </c>
      <c r="Y1533" s="6" t="s">
        <v>518</v>
      </c>
    </row>
    <row r="1534" spans="1:25">
      <c r="A1534" s="6">
        <v>2026</v>
      </c>
      <c r="B1534" s="6" t="s">
        <v>530</v>
      </c>
      <c r="C1534" s="6" t="s">
        <v>531</v>
      </c>
      <c r="D1534" s="6" t="s">
        <v>877</v>
      </c>
      <c r="E1534" s="6" t="s">
        <v>878</v>
      </c>
      <c r="F1534" s="6" t="s">
        <v>534</v>
      </c>
      <c r="G1534" s="6" t="s">
        <v>528</v>
      </c>
      <c r="H1534" s="6" t="s">
        <v>526</v>
      </c>
      <c r="I1534" s="6">
        <v>350000</v>
      </c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46">
        <v>45987.477094907401</v>
      </c>
      <c r="X1534" s="6" t="s">
        <v>4400</v>
      </c>
      <c r="Y1534" s="6" t="s">
        <v>518</v>
      </c>
    </row>
    <row r="1535" spans="1:25">
      <c r="A1535" s="6">
        <v>2026</v>
      </c>
      <c r="B1535" s="6" t="s">
        <v>530</v>
      </c>
      <c r="C1535" s="6" t="s">
        <v>531</v>
      </c>
      <c r="D1535" s="6" t="s">
        <v>2431</v>
      </c>
      <c r="E1535" s="6" t="s">
        <v>2432</v>
      </c>
      <c r="F1535" s="6" t="s">
        <v>534</v>
      </c>
      <c r="G1535" s="6" t="s">
        <v>528</v>
      </c>
      <c r="H1535" s="6" t="s">
        <v>526</v>
      </c>
      <c r="I1535" s="6">
        <v>0</v>
      </c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46">
        <v>45987.477094907401</v>
      </c>
      <c r="X1535" s="6" t="s">
        <v>4400</v>
      </c>
      <c r="Y1535" s="6" t="s">
        <v>518</v>
      </c>
    </row>
    <row r="1536" spans="1:25">
      <c r="A1536" s="6">
        <v>2026</v>
      </c>
      <c r="B1536" s="6" t="s">
        <v>530</v>
      </c>
      <c r="C1536" s="6" t="s">
        <v>531</v>
      </c>
      <c r="D1536" s="6" t="s">
        <v>987</v>
      </c>
      <c r="E1536" s="6" t="s">
        <v>988</v>
      </c>
      <c r="F1536" s="6" t="s">
        <v>534</v>
      </c>
      <c r="G1536" s="6" t="s">
        <v>528</v>
      </c>
      <c r="H1536" s="6" t="s">
        <v>526</v>
      </c>
      <c r="I1536" s="6">
        <v>0</v>
      </c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46">
        <v>45987.477094907401</v>
      </c>
      <c r="X1536" s="6" t="s">
        <v>4400</v>
      </c>
      <c r="Y1536" s="6" t="s">
        <v>518</v>
      </c>
    </row>
    <row r="1537" spans="1:25">
      <c r="A1537" s="6">
        <v>2026</v>
      </c>
      <c r="B1537" s="6" t="s">
        <v>530</v>
      </c>
      <c r="C1537" s="6" t="s">
        <v>531</v>
      </c>
      <c r="D1537" s="6" t="s">
        <v>3073</v>
      </c>
      <c r="E1537" s="6" t="s">
        <v>3074</v>
      </c>
      <c r="F1537" s="6" t="s">
        <v>534</v>
      </c>
      <c r="G1537" s="6" t="s">
        <v>528</v>
      </c>
      <c r="H1537" s="6" t="s">
        <v>526</v>
      </c>
      <c r="I1537" s="6">
        <v>49500</v>
      </c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46">
        <v>45987.477094907401</v>
      </c>
      <c r="X1537" s="6" t="s">
        <v>4400</v>
      </c>
      <c r="Y1537" s="6" t="s">
        <v>518</v>
      </c>
    </row>
    <row r="1538" spans="1:25">
      <c r="A1538" s="6">
        <v>2026</v>
      </c>
      <c r="B1538" s="6" t="s">
        <v>530</v>
      </c>
      <c r="C1538" s="6" t="s">
        <v>531</v>
      </c>
      <c r="D1538" s="6" t="s">
        <v>3771</v>
      </c>
      <c r="E1538" s="6" t="s">
        <v>3772</v>
      </c>
      <c r="F1538" s="6" t="s">
        <v>534</v>
      </c>
      <c r="G1538" s="6" t="s">
        <v>528</v>
      </c>
      <c r="H1538" s="6" t="s">
        <v>526</v>
      </c>
      <c r="I1538" s="6">
        <v>113353</v>
      </c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46">
        <v>45987.477094907401</v>
      </c>
      <c r="X1538" s="6" t="s">
        <v>4400</v>
      </c>
      <c r="Y1538" s="6" t="s">
        <v>518</v>
      </c>
    </row>
    <row r="1539" spans="1:25">
      <c r="A1539" s="6">
        <v>2026</v>
      </c>
      <c r="B1539" s="6" t="s">
        <v>530</v>
      </c>
      <c r="C1539" s="6" t="s">
        <v>531</v>
      </c>
      <c r="D1539" s="6" t="s">
        <v>831</v>
      </c>
      <c r="E1539" s="6" t="s">
        <v>832</v>
      </c>
      <c r="F1539" s="6" t="s">
        <v>534</v>
      </c>
      <c r="G1539" s="6" t="s">
        <v>528</v>
      </c>
      <c r="H1539" s="6" t="s">
        <v>526</v>
      </c>
      <c r="I1539" s="6">
        <v>0</v>
      </c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46">
        <v>45987.477094907401</v>
      </c>
      <c r="X1539" s="6" t="s">
        <v>4400</v>
      </c>
      <c r="Y1539" s="6" t="s">
        <v>518</v>
      </c>
    </row>
    <row r="1540" spans="1:25">
      <c r="A1540" s="6">
        <v>2026</v>
      </c>
      <c r="B1540" s="6" t="s">
        <v>530</v>
      </c>
      <c r="C1540" s="6" t="s">
        <v>531</v>
      </c>
      <c r="D1540" s="6" t="s">
        <v>2629</v>
      </c>
      <c r="E1540" s="6" t="s">
        <v>2630</v>
      </c>
      <c r="F1540" s="6" t="s">
        <v>534</v>
      </c>
      <c r="G1540" s="6" t="s">
        <v>528</v>
      </c>
      <c r="H1540" s="6" t="s">
        <v>526</v>
      </c>
      <c r="I1540" s="6">
        <v>160764.88</v>
      </c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46">
        <v>45987.477094907401</v>
      </c>
      <c r="X1540" s="6" t="s">
        <v>4400</v>
      </c>
      <c r="Y1540" s="6" t="s">
        <v>518</v>
      </c>
    </row>
    <row r="1541" spans="1:25">
      <c r="A1541" s="6">
        <v>2026</v>
      </c>
      <c r="B1541" s="6" t="s">
        <v>530</v>
      </c>
      <c r="C1541" s="6" t="s">
        <v>531</v>
      </c>
      <c r="D1541" s="6" t="s">
        <v>1003</v>
      </c>
      <c r="E1541" s="6" t="s">
        <v>1004</v>
      </c>
      <c r="F1541" s="6" t="s">
        <v>534</v>
      </c>
      <c r="G1541" s="6" t="s">
        <v>528</v>
      </c>
      <c r="H1541" s="6" t="s">
        <v>526</v>
      </c>
      <c r="I1541" s="6">
        <v>0</v>
      </c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46">
        <v>45987.477094907401</v>
      </c>
      <c r="X1541" s="6" t="s">
        <v>4400</v>
      </c>
      <c r="Y1541" s="6" t="s">
        <v>518</v>
      </c>
    </row>
    <row r="1542" spans="1:25">
      <c r="A1542" s="6">
        <v>2026</v>
      </c>
      <c r="B1542" s="6" t="s">
        <v>530</v>
      </c>
      <c r="C1542" s="6" t="s">
        <v>531</v>
      </c>
      <c r="D1542" s="6" t="s">
        <v>4335</v>
      </c>
      <c r="E1542" s="6" t="s">
        <v>4336</v>
      </c>
      <c r="F1542" s="6" t="s">
        <v>534</v>
      </c>
      <c r="G1542" s="6" t="s">
        <v>528</v>
      </c>
      <c r="H1542" s="6" t="s">
        <v>526</v>
      </c>
      <c r="I1542" s="6">
        <v>0</v>
      </c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46">
        <v>45987.477094907401</v>
      </c>
      <c r="X1542" s="6" t="s">
        <v>4400</v>
      </c>
      <c r="Y1542" s="6" t="s">
        <v>518</v>
      </c>
    </row>
    <row r="1543" spans="1:25">
      <c r="A1543" s="6">
        <v>2026</v>
      </c>
      <c r="B1543" s="6" t="s">
        <v>530</v>
      </c>
      <c r="C1543" s="6" t="s">
        <v>531</v>
      </c>
      <c r="D1543" s="6" t="s">
        <v>1801</v>
      </c>
      <c r="E1543" s="6" t="s">
        <v>1802</v>
      </c>
      <c r="F1543" s="6" t="s">
        <v>534</v>
      </c>
      <c r="G1543" s="6" t="s">
        <v>528</v>
      </c>
      <c r="H1543" s="6" t="s">
        <v>526</v>
      </c>
      <c r="I1543" s="6">
        <v>75000</v>
      </c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46">
        <v>45987.477094907401</v>
      </c>
      <c r="X1543" s="6" t="s">
        <v>4400</v>
      </c>
      <c r="Y1543" s="6" t="s">
        <v>518</v>
      </c>
    </row>
    <row r="1544" spans="1:25">
      <c r="A1544" s="6">
        <v>2026</v>
      </c>
      <c r="B1544" s="6" t="s">
        <v>530</v>
      </c>
      <c r="C1544" s="6" t="s">
        <v>531</v>
      </c>
      <c r="D1544" s="6" t="s">
        <v>2757</v>
      </c>
      <c r="E1544" s="6" t="s">
        <v>2758</v>
      </c>
      <c r="F1544" s="6" t="s">
        <v>534</v>
      </c>
      <c r="G1544" s="6" t="s">
        <v>528</v>
      </c>
      <c r="H1544" s="6" t="s">
        <v>526</v>
      </c>
      <c r="I1544" s="6">
        <v>0</v>
      </c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46">
        <v>45987.477094907401</v>
      </c>
      <c r="X1544" s="6" t="s">
        <v>4400</v>
      </c>
      <c r="Y1544" s="6" t="s">
        <v>518</v>
      </c>
    </row>
    <row r="1545" spans="1:25">
      <c r="A1545" s="6">
        <v>2026</v>
      </c>
      <c r="B1545" s="6" t="s">
        <v>530</v>
      </c>
      <c r="C1545" s="6" t="s">
        <v>531</v>
      </c>
      <c r="D1545" s="6" t="s">
        <v>2577</v>
      </c>
      <c r="E1545" s="6" t="s">
        <v>2578</v>
      </c>
      <c r="F1545" s="6" t="s">
        <v>534</v>
      </c>
      <c r="G1545" s="6" t="s">
        <v>528</v>
      </c>
      <c r="H1545" s="6" t="s">
        <v>526</v>
      </c>
      <c r="I1545" s="6">
        <v>0</v>
      </c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46">
        <v>45987.477094907401</v>
      </c>
      <c r="X1545" s="6" t="s">
        <v>4400</v>
      </c>
      <c r="Y1545" s="6" t="s">
        <v>518</v>
      </c>
    </row>
    <row r="1546" spans="1:25">
      <c r="A1546" s="6">
        <v>2026</v>
      </c>
      <c r="B1546" s="6" t="s">
        <v>530</v>
      </c>
      <c r="C1546" s="6" t="s">
        <v>531</v>
      </c>
      <c r="D1546" s="6" t="s">
        <v>2679</v>
      </c>
      <c r="E1546" s="6" t="s">
        <v>2680</v>
      </c>
      <c r="F1546" s="6" t="s">
        <v>534</v>
      </c>
      <c r="G1546" s="6" t="s">
        <v>528</v>
      </c>
      <c r="H1546" s="6" t="s">
        <v>526</v>
      </c>
      <c r="I1546" s="6">
        <v>2404694</v>
      </c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46">
        <v>45987.477094907401</v>
      </c>
      <c r="X1546" s="6" t="s">
        <v>4400</v>
      </c>
      <c r="Y1546" s="6" t="s">
        <v>518</v>
      </c>
    </row>
    <row r="1547" spans="1:25">
      <c r="A1547" s="6">
        <v>2026</v>
      </c>
      <c r="B1547" s="6" t="s">
        <v>530</v>
      </c>
      <c r="C1547" s="6" t="s">
        <v>531</v>
      </c>
      <c r="D1547" s="6" t="s">
        <v>3697</v>
      </c>
      <c r="E1547" s="6" t="s">
        <v>3698</v>
      </c>
      <c r="F1547" s="6" t="s">
        <v>534</v>
      </c>
      <c r="G1547" s="6" t="s">
        <v>528</v>
      </c>
      <c r="H1547" s="6" t="s">
        <v>526</v>
      </c>
      <c r="I1547" s="6">
        <v>0</v>
      </c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46">
        <v>45987.477094907401</v>
      </c>
      <c r="X1547" s="6" t="s">
        <v>4400</v>
      </c>
      <c r="Y1547" s="6" t="s">
        <v>518</v>
      </c>
    </row>
    <row r="1548" spans="1:25">
      <c r="A1548" s="6">
        <v>2026</v>
      </c>
      <c r="B1548" s="6" t="s">
        <v>530</v>
      </c>
      <c r="C1548" s="6" t="s">
        <v>531</v>
      </c>
      <c r="D1548" s="6" t="s">
        <v>2619</v>
      </c>
      <c r="E1548" s="6" t="s">
        <v>2620</v>
      </c>
      <c r="F1548" s="6" t="s">
        <v>534</v>
      </c>
      <c r="G1548" s="6" t="s">
        <v>528</v>
      </c>
      <c r="H1548" s="6" t="s">
        <v>526</v>
      </c>
      <c r="I1548" s="6">
        <v>0</v>
      </c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46">
        <v>45987.477094907401</v>
      </c>
      <c r="X1548" s="6" t="s">
        <v>4400</v>
      </c>
      <c r="Y1548" s="6" t="s">
        <v>518</v>
      </c>
    </row>
    <row r="1549" spans="1:25">
      <c r="A1549" s="6">
        <v>2026</v>
      </c>
      <c r="B1549" s="6" t="s">
        <v>530</v>
      </c>
      <c r="C1549" s="6" t="s">
        <v>531</v>
      </c>
      <c r="D1549" s="6" t="s">
        <v>3007</v>
      </c>
      <c r="E1549" s="6" t="s">
        <v>3008</v>
      </c>
      <c r="F1549" s="6" t="s">
        <v>534</v>
      </c>
      <c r="G1549" s="6" t="s">
        <v>528</v>
      </c>
      <c r="H1549" s="6" t="s">
        <v>526</v>
      </c>
      <c r="I1549" s="6">
        <v>0</v>
      </c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46">
        <v>45987.477094907401</v>
      </c>
      <c r="X1549" s="6" t="s">
        <v>4400</v>
      </c>
      <c r="Y1549" s="6" t="s">
        <v>518</v>
      </c>
    </row>
    <row r="1550" spans="1:25">
      <c r="A1550" s="6">
        <v>2026</v>
      </c>
      <c r="B1550" s="6" t="s">
        <v>530</v>
      </c>
      <c r="C1550" s="6" t="s">
        <v>531</v>
      </c>
      <c r="D1550" s="6" t="s">
        <v>651</v>
      </c>
      <c r="E1550" s="6" t="s">
        <v>652</v>
      </c>
      <c r="F1550" s="6" t="s">
        <v>534</v>
      </c>
      <c r="G1550" s="6" t="s">
        <v>528</v>
      </c>
      <c r="H1550" s="6" t="s">
        <v>526</v>
      </c>
      <c r="I1550" s="6">
        <v>3853000</v>
      </c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46">
        <v>45987.477094907401</v>
      </c>
      <c r="X1550" s="6" t="s">
        <v>4400</v>
      </c>
      <c r="Y1550" s="6" t="s">
        <v>518</v>
      </c>
    </row>
    <row r="1551" spans="1:25">
      <c r="A1551" s="6">
        <v>2026</v>
      </c>
      <c r="B1551" s="6" t="s">
        <v>530</v>
      </c>
      <c r="C1551" s="6" t="s">
        <v>531</v>
      </c>
      <c r="D1551" s="6" t="s">
        <v>2455</v>
      </c>
      <c r="E1551" s="6" t="s">
        <v>2456</v>
      </c>
      <c r="F1551" s="6" t="s">
        <v>534</v>
      </c>
      <c r="G1551" s="6" t="s">
        <v>528</v>
      </c>
      <c r="H1551" s="6" t="s">
        <v>526</v>
      </c>
      <c r="I1551" s="6">
        <v>0</v>
      </c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46">
        <v>45987.477094907401</v>
      </c>
      <c r="X1551" s="6" t="s">
        <v>4400</v>
      </c>
      <c r="Y1551" s="6" t="s">
        <v>518</v>
      </c>
    </row>
    <row r="1552" spans="1:25">
      <c r="A1552" s="6">
        <v>2026</v>
      </c>
      <c r="B1552" s="6" t="s">
        <v>530</v>
      </c>
      <c r="C1552" s="6" t="s">
        <v>531</v>
      </c>
      <c r="D1552" s="6" t="s">
        <v>1635</v>
      </c>
      <c r="E1552" s="6" t="s">
        <v>1636</v>
      </c>
      <c r="F1552" s="6" t="s">
        <v>534</v>
      </c>
      <c r="G1552" s="6" t="s">
        <v>528</v>
      </c>
      <c r="H1552" s="6" t="s">
        <v>526</v>
      </c>
      <c r="I1552" s="6">
        <v>1759778.7</v>
      </c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46">
        <v>45987.477094907401</v>
      </c>
      <c r="X1552" s="6" t="s">
        <v>4400</v>
      </c>
      <c r="Y1552" s="6" t="s">
        <v>518</v>
      </c>
    </row>
    <row r="1553" spans="1:25">
      <c r="A1553" s="6">
        <v>2026</v>
      </c>
      <c r="B1553" s="6" t="s">
        <v>530</v>
      </c>
      <c r="C1553" s="6" t="s">
        <v>531</v>
      </c>
      <c r="D1553" s="6" t="s">
        <v>2331</v>
      </c>
      <c r="E1553" s="6" t="s">
        <v>2332</v>
      </c>
      <c r="F1553" s="6" t="s">
        <v>534</v>
      </c>
      <c r="G1553" s="6" t="s">
        <v>528</v>
      </c>
      <c r="H1553" s="6" t="s">
        <v>526</v>
      </c>
      <c r="I1553" s="6">
        <v>0</v>
      </c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46">
        <v>45987.477094907401</v>
      </c>
      <c r="X1553" s="6" t="s">
        <v>4400</v>
      </c>
      <c r="Y1553" s="6" t="s">
        <v>518</v>
      </c>
    </row>
    <row r="1554" spans="1:25">
      <c r="A1554" s="6">
        <v>2026</v>
      </c>
      <c r="B1554" s="6" t="s">
        <v>530</v>
      </c>
      <c r="C1554" s="6" t="s">
        <v>531</v>
      </c>
      <c r="D1554" s="6" t="s">
        <v>2335</v>
      </c>
      <c r="E1554" s="6" t="s">
        <v>2336</v>
      </c>
      <c r="F1554" s="6" t="s">
        <v>534</v>
      </c>
      <c r="G1554" s="6" t="s">
        <v>528</v>
      </c>
      <c r="H1554" s="6" t="s">
        <v>526</v>
      </c>
      <c r="I1554" s="6">
        <v>0</v>
      </c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46">
        <v>45987.477094907401</v>
      </c>
      <c r="X1554" s="6" t="s">
        <v>4400</v>
      </c>
      <c r="Y1554" s="6" t="s">
        <v>518</v>
      </c>
    </row>
    <row r="1555" spans="1:25">
      <c r="A1555" s="6">
        <v>2026</v>
      </c>
      <c r="B1555" s="6" t="s">
        <v>530</v>
      </c>
      <c r="C1555" s="6" t="s">
        <v>531</v>
      </c>
      <c r="D1555" s="6" t="s">
        <v>2439</v>
      </c>
      <c r="E1555" s="6" t="s">
        <v>2440</v>
      </c>
      <c r="F1555" s="6" t="s">
        <v>534</v>
      </c>
      <c r="G1555" s="6" t="s">
        <v>528</v>
      </c>
      <c r="H1555" s="6" t="s">
        <v>526</v>
      </c>
      <c r="I1555" s="6">
        <v>0</v>
      </c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46">
        <v>45987.477094907401</v>
      </c>
      <c r="X1555" s="6" t="s">
        <v>4400</v>
      </c>
      <c r="Y1555" s="6" t="s">
        <v>518</v>
      </c>
    </row>
    <row r="1556" spans="1:25">
      <c r="A1556" s="6">
        <v>2026</v>
      </c>
      <c r="B1556" s="6" t="s">
        <v>530</v>
      </c>
      <c r="C1556" s="6" t="s">
        <v>531</v>
      </c>
      <c r="D1556" s="6" t="s">
        <v>4029</v>
      </c>
      <c r="E1556" s="6" t="s">
        <v>4030</v>
      </c>
      <c r="F1556" s="6" t="s">
        <v>534</v>
      </c>
      <c r="G1556" s="6" t="s">
        <v>528</v>
      </c>
      <c r="H1556" s="6" t="s">
        <v>526</v>
      </c>
      <c r="I1556" s="6">
        <v>0</v>
      </c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46">
        <v>45987.477094907401</v>
      </c>
      <c r="X1556" s="6" t="s">
        <v>4400</v>
      </c>
      <c r="Y1556" s="6" t="s">
        <v>518</v>
      </c>
    </row>
    <row r="1557" spans="1:25">
      <c r="A1557" s="6">
        <v>2026</v>
      </c>
      <c r="B1557" s="6" t="s">
        <v>530</v>
      </c>
      <c r="C1557" s="6" t="s">
        <v>531</v>
      </c>
      <c r="D1557" s="6" t="s">
        <v>4313</v>
      </c>
      <c r="E1557" s="6" t="s">
        <v>4314</v>
      </c>
      <c r="F1557" s="6" t="s">
        <v>534</v>
      </c>
      <c r="G1557" s="6" t="s">
        <v>528</v>
      </c>
      <c r="H1557" s="6" t="s">
        <v>526</v>
      </c>
      <c r="I1557" s="6">
        <v>830000</v>
      </c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46">
        <v>45987.477094907401</v>
      </c>
      <c r="X1557" s="6" t="s">
        <v>4400</v>
      </c>
      <c r="Y1557" s="6" t="s">
        <v>518</v>
      </c>
    </row>
    <row r="1558" spans="1:25">
      <c r="A1558" s="6">
        <v>2026</v>
      </c>
      <c r="B1558" s="6" t="s">
        <v>530</v>
      </c>
      <c r="C1558" s="6" t="s">
        <v>531</v>
      </c>
      <c r="D1558" s="6" t="s">
        <v>3173</v>
      </c>
      <c r="E1558" s="6" t="s">
        <v>3174</v>
      </c>
      <c r="F1558" s="6" t="s">
        <v>534</v>
      </c>
      <c r="G1558" s="6" t="s">
        <v>528</v>
      </c>
      <c r="H1558" s="6" t="s">
        <v>526</v>
      </c>
      <c r="I1558" s="6">
        <v>4410944.3899999997</v>
      </c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46">
        <v>45987.477094907401</v>
      </c>
      <c r="X1558" s="6" t="s">
        <v>4400</v>
      </c>
      <c r="Y1558" s="6" t="s">
        <v>518</v>
      </c>
    </row>
    <row r="1559" spans="1:25">
      <c r="A1559" s="6">
        <v>2026</v>
      </c>
      <c r="B1559" s="6" t="s">
        <v>530</v>
      </c>
      <c r="C1559" s="6" t="s">
        <v>531</v>
      </c>
      <c r="D1559" s="6" t="s">
        <v>3909</v>
      </c>
      <c r="E1559" s="6" t="s">
        <v>3910</v>
      </c>
      <c r="F1559" s="6" t="s">
        <v>534</v>
      </c>
      <c r="G1559" s="6" t="s">
        <v>528</v>
      </c>
      <c r="H1559" s="6" t="s">
        <v>526</v>
      </c>
      <c r="I1559" s="6">
        <v>0</v>
      </c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46">
        <v>45987.477094907401</v>
      </c>
      <c r="X1559" s="6" t="s">
        <v>4400</v>
      </c>
      <c r="Y1559" s="6" t="s">
        <v>518</v>
      </c>
    </row>
    <row r="1560" spans="1:25">
      <c r="A1560" s="6">
        <v>2026</v>
      </c>
      <c r="B1560" s="6" t="s">
        <v>530</v>
      </c>
      <c r="C1560" s="6" t="s">
        <v>531</v>
      </c>
      <c r="D1560" s="6" t="s">
        <v>1465</v>
      </c>
      <c r="E1560" s="6" t="s">
        <v>1466</v>
      </c>
      <c r="F1560" s="6" t="s">
        <v>534</v>
      </c>
      <c r="G1560" s="6" t="s">
        <v>528</v>
      </c>
      <c r="H1560" s="6" t="s">
        <v>526</v>
      </c>
      <c r="I1560" s="6">
        <v>0</v>
      </c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46">
        <v>45987.477094907401</v>
      </c>
      <c r="X1560" s="6" t="s">
        <v>4400</v>
      </c>
      <c r="Y1560" s="6" t="s">
        <v>518</v>
      </c>
    </row>
    <row r="1561" spans="1:25">
      <c r="A1561" s="6">
        <v>2026</v>
      </c>
      <c r="B1561" s="6" t="s">
        <v>530</v>
      </c>
      <c r="C1561" s="6" t="s">
        <v>531</v>
      </c>
      <c r="D1561" s="6" t="s">
        <v>3295</v>
      </c>
      <c r="E1561" s="6" t="s">
        <v>3296</v>
      </c>
      <c r="F1561" s="6" t="s">
        <v>534</v>
      </c>
      <c r="G1561" s="6" t="s">
        <v>528</v>
      </c>
      <c r="H1561" s="6" t="s">
        <v>526</v>
      </c>
      <c r="I1561" s="6">
        <v>0</v>
      </c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46">
        <v>45987.477094907401</v>
      </c>
      <c r="X1561" s="6" t="s">
        <v>4400</v>
      </c>
      <c r="Y1561" s="6" t="s">
        <v>518</v>
      </c>
    </row>
    <row r="1562" spans="1:25">
      <c r="A1562" s="6">
        <v>2026</v>
      </c>
      <c r="B1562" s="6" t="s">
        <v>530</v>
      </c>
      <c r="C1562" s="6" t="s">
        <v>531</v>
      </c>
      <c r="D1562" s="6" t="s">
        <v>3933</v>
      </c>
      <c r="E1562" s="6" t="s">
        <v>3934</v>
      </c>
      <c r="F1562" s="6" t="s">
        <v>534</v>
      </c>
      <c r="G1562" s="6" t="s">
        <v>528</v>
      </c>
      <c r="H1562" s="6" t="s">
        <v>526</v>
      </c>
      <c r="I1562" s="6">
        <v>0</v>
      </c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46">
        <v>45987.477094907401</v>
      </c>
      <c r="X1562" s="6" t="s">
        <v>4400</v>
      </c>
      <c r="Y1562" s="6" t="s">
        <v>518</v>
      </c>
    </row>
    <row r="1563" spans="1:25">
      <c r="A1563" s="6">
        <v>2026</v>
      </c>
      <c r="B1563" s="6" t="s">
        <v>530</v>
      </c>
      <c r="C1563" s="6" t="s">
        <v>531</v>
      </c>
      <c r="D1563" s="6" t="s">
        <v>1555</v>
      </c>
      <c r="E1563" s="6" t="s">
        <v>1556</v>
      </c>
      <c r="F1563" s="6" t="s">
        <v>534</v>
      </c>
      <c r="G1563" s="6" t="s">
        <v>528</v>
      </c>
      <c r="H1563" s="6" t="s">
        <v>526</v>
      </c>
      <c r="I1563" s="6">
        <v>125000</v>
      </c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46">
        <v>45987.477094907401</v>
      </c>
      <c r="X1563" s="6" t="s">
        <v>4400</v>
      </c>
      <c r="Y1563" s="6" t="s">
        <v>518</v>
      </c>
    </row>
    <row r="1564" spans="1:25">
      <c r="A1564" s="6">
        <v>2026</v>
      </c>
      <c r="B1564" s="6" t="s">
        <v>530</v>
      </c>
      <c r="C1564" s="6" t="s">
        <v>531</v>
      </c>
      <c r="D1564" s="6" t="s">
        <v>3865</v>
      </c>
      <c r="E1564" s="6" t="s">
        <v>3866</v>
      </c>
      <c r="F1564" s="6" t="s">
        <v>534</v>
      </c>
      <c r="G1564" s="6" t="s">
        <v>528</v>
      </c>
      <c r="H1564" s="6" t="s">
        <v>526</v>
      </c>
      <c r="I1564" s="6">
        <v>0</v>
      </c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46">
        <v>45987.477094907401</v>
      </c>
      <c r="X1564" s="6" t="s">
        <v>4400</v>
      </c>
      <c r="Y1564" s="6" t="s">
        <v>518</v>
      </c>
    </row>
    <row r="1565" spans="1:25">
      <c r="A1565" s="6">
        <v>2026</v>
      </c>
      <c r="B1565" s="6" t="s">
        <v>530</v>
      </c>
      <c r="C1565" s="6" t="s">
        <v>531</v>
      </c>
      <c r="D1565" s="6" t="s">
        <v>943</v>
      </c>
      <c r="E1565" s="6" t="s">
        <v>944</v>
      </c>
      <c r="F1565" s="6" t="s">
        <v>534</v>
      </c>
      <c r="G1565" s="6" t="s">
        <v>528</v>
      </c>
      <c r="H1565" s="6" t="s">
        <v>526</v>
      </c>
      <c r="I1565" s="6">
        <v>0</v>
      </c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46">
        <v>45987.477094907401</v>
      </c>
      <c r="X1565" s="6" t="s">
        <v>4400</v>
      </c>
      <c r="Y1565" s="6" t="s">
        <v>518</v>
      </c>
    </row>
    <row r="1566" spans="1:25">
      <c r="A1566" s="6">
        <v>2026</v>
      </c>
      <c r="B1566" s="6" t="s">
        <v>530</v>
      </c>
      <c r="C1566" s="6" t="s">
        <v>531</v>
      </c>
      <c r="D1566" s="6" t="s">
        <v>2897</v>
      </c>
      <c r="E1566" s="6" t="s">
        <v>2898</v>
      </c>
      <c r="F1566" s="6" t="s">
        <v>534</v>
      </c>
      <c r="G1566" s="6" t="s">
        <v>528</v>
      </c>
      <c r="H1566" s="6" t="s">
        <v>526</v>
      </c>
      <c r="I1566" s="6">
        <v>0</v>
      </c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46">
        <v>45987.477094907401</v>
      </c>
      <c r="X1566" s="6" t="s">
        <v>4400</v>
      </c>
      <c r="Y1566" s="6" t="s">
        <v>518</v>
      </c>
    </row>
    <row r="1567" spans="1:25">
      <c r="A1567" s="6">
        <v>2026</v>
      </c>
      <c r="B1567" s="6" t="s">
        <v>530</v>
      </c>
      <c r="C1567" s="6" t="s">
        <v>531</v>
      </c>
      <c r="D1567" s="6" t="s">
        <v>1475</v>
      </c>
      <c r="E1567" s="6" t="s">
        <v>1476</v>
      </c>
      <c r="F1567" s="6" t="s">
        <v>534</v>
      </c>
      <c r="G1567" s="6" t="s">
        <v>528</v>
      </c>
      <c r="H1567" s="6" t="s">
        <v>526</v>
      </c>
      <c r="I1567" s="6">
        <v>1033468</v>
      </c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46">
        <v>45987.477094907401</v>
      </c>
      <c r="X1567" s="6" t="s">
        <v>4400</v>
      </c>
      <c r="Y1567" s="6" t="s">
        <v>518</v>
      </c>
    </row>
    <row r="1568" spans="1:25">
      <c r="A1568" s="6">
        <v>2026</v>
      </c>
      <c r="B1568" s="6" t="s">
        <v>530</v>
      </c>
      <c r="C1568" s="6" t="s">
        <v>531</v>
      </c>
      <c r="D1568" s="6" t="s">
        <v>4349</v>
      </c>
      <c r="E1568" s="6" t="s">
        <v>4350</v>
      </c>
      <c r="F1568" s="6" t="s">
        <v>534</v>
      </c>
      <c r="G1568" s="6" t="s">
        <v>528</v>
      </c>
      <c r="H1568" s="6" t="s">
        <v>526</v>
      </c>
      <c r="I1568" s="6">
        <v>0</v>
      </c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46">
        <v>45987.477094907401</v>
      </c>
      <c r="X1568" s="6" t="s">
        <v>4400</v>
      </c>
      <c r="Y1568" s="6" t="s">
        <v>518</v>
      </c>
    </row>
    <row r="1569" spans="1:25">
      <c r="A1569" s="6">
        <v>2026</v>
      </c>
      <c r="B1569" s="6" t="s">
        <v>530</v>
      </c>
      <c r="C1569" s="6" t="s">
        <v>531</v>
      </c>
      <c r="D1569" s="6" t="s">
        <v>3045</v>
      </c>
      <c r="E1569" s="6" t="s">
        <v>3046</v>
      </c>
      <c r="F1569" s="6" t="s">
        <v>534</v>
      </c>
      <c r="G1569" s="6" t="s">
        <v>528</v>
      </c>
      <c r="H1569" s="6" t="s">
        <v>526</v>
      </c>
      <c r="I1569" s="6">
        <v>429155</v>
      </c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46">
        <v>45987.477094907401</v>
      </c>
      <c r="X1569" s="6" t="s">
        <v>4400</v>
      </c>
      <c r="Y1569" s="6" t="s">
        <v>518</v>
      </c>
    </row>
    <row r="1570" spans="1:25">
      <c r="A1570" s="6">
        <v>2026</v>
      </c>
      <c r="B1570" s="6" t="s">
        <v>530</v>
      </c>
      <c r="C1570" s="6" t="s">
        <v>531</v>
      </c>
      <c r="D1570" s="6" t="s">
        <v>1639</v>
      </c>
      <c r="E1570" s="6" t="s">
        <v>1640</v>
      </c>
      <c r="F1570" s="6" t="s">
        <v>534</v>
      </c>
      <c r="G1570" s="6" t="s">
        <v>528</v>
      </c>
      <c r="H1570" s="6" t="s">
        <v>526</v>
      </c>
      <c r="I1570" s="6">
        <v>0</v>
      </c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46">
        <v>45987.477094907401</v>
      </c>
      <c r="X1570" s="6" t="s">
        <v>4400</v>
      </c>
      <c r="Y1570" s="6" t="s">
        <v>518</v>
      </c>
    </row>
    <row r="1571" spans="1:25">
      <c r="A1571" s="6">
        <v>2026</v>
      </c>
      <c r="B1571" s="6" t="s">
        <v>530</v>
      </c>
      <c r="C1571" s="6" t="s">
        <v>531</v>
      </c>
      <c r="D1571" s="6" t="s">
        <v>4031</v>
      </c>
      <c r="E1571" s="6" t="s">
        <v>4032</v>
      </c>
      <c r="F1571" s="6" t="s">
        <v>534</v>
      </c>
      <c r="G1571" s="6" t="s">
        <v>528</v>
      </c>
      <c r="H1571" s="6" t="s">
        <v>526</v>
      </c>
      <c r="I1571" s="6">
        <v>0</v>
      </c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46">
        <v>45987.477094907401</v>
      </c>
      <c r="X1571" s="6" t="s">
        <v>4400</v>
      </c>
      <c r="Y1571" s="6" t="s">
        <v>518</v>
      </c>
    </row>
    <row r="1572" spans="1:25">
      <c r="A1572" s="6">
        <v>2026</v>
      </c>
      <c r="B1572" s="6" t="s">
        <v>530</v>
      </c>
      <c r="C1572" s="6" t="s">
        <v>531</v>
      </c>
      <c r="D1572" s="6" t="s">
        <v>1833</v>
      </c>
      <c r="E1572" s="6" t="s">
        <v>1834</v>
      </c>
      <c r="F1572" s="6" t="s">
        <v>534</v>
      </c>
      <c r="G1572" s="6" t="s">
        <v>528</v>
      </c>
      <c r="H1572" s="6" t="s">
        <v>526</v>
      </c>
      <c r="I1572" s="6">
        <v>282941.43</v>
      </c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46">
        <v>45987.477094907401</v>
      </c>
      <c r="X1572" s="6" t="s">
        <v>4400</v>
      </c>
      <c r="Y1572" s="6" t="s">
        <v>518</v>
      </c>
    </row>
    <row r="1573" spans="1:25">
      <c r="A1573" s="6">
        <v>2026</v>
      </c>
      <c r="B1573" s="6" t="s">
        <v>530</v>
      </c>
      <c r="C1573" s="6" t="s">
        <v>531</v>
      </c>
      <c r="D1573" s="6" t="s">
        <v>617</v>
      </c>
      <c r="E1573" s="6" t="s">
        <v>618</v>
      </c>
      <c r="F1573" s="6" t="s">
        <v>534</v>
      </c>
      <c r="G1573" s="6" t="s">
        <v>528</v>
      </c>
      <c r="H1573" s="6" t="s">
        <v>526</v>
      </c>
      <c r="I1573" s="6">
        <v>0</v>
      </c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46">
        <v>45987.477094907401</v>
      </c>
      <c r="X1573" s="6" t="s">
        <v>4400</v>
      </c>
      <c r="Y1573" s="6" t="s">
        <v>518</v>
      </c>
    </row>
    <row r="1574" spans="1:25">
      <c r="A1574" s="6">
        <v>2026</v>
      </c>
      <c r="B1574" s="6" t="s">
        <v>530</v>
      </c>
      <c r="C1574" s="6" t="s">
        <v>531</v>
      </c>
      <c r="D1574" s="6" t="s">
        <v>2599</v>
      </c>
      <c r="E1574" s="6" t="s">
        <v>2600</v>
      </c>
      <c r="F1574" s="6" t="s">
        <v>534</v>
      </c>
      <c r="G1574" s="6" t="s">
        <v>528</v>
      </c>
      <c r="H1574" s="6" t="s">
        <v>526</v>
      </c>
      <c r="I1574" s="6">
        <v>0</v>
      </c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46">
        <v>45987.477094907401</v>
      </c>
      <c r="X1574" s="6" t="s">
        <v>4400</v>
      </c>
      <c r="Y1574" s="6" t="s">
        <v>518</v>
      </c>
    </row>
    <row r="1575" spans="1:25">
      <c r="A1575" s="6">
        <v>2026</v>
      </c>
      <c r="B1575" s="6" t="s">
        <v>530</v>
      </c>
      <c r="C1575" s="6" t="s">
        <v>531</v>
      </c>
      <c r="D1575" s="6" t="s">
        <v>555</v>
      </c>
      <c r="E1575" s="6" t="s">
        <v>556</v>
      </c>
      <c r="F1575" s="6" t="s">
        <v>534</v>
      </c>
      <c r="G1575" s="6" t="s">
        <v>528</v>
      </c>
      <c r="H1575" s="6" t="s">
        <v>526</v>
      </c>
      <c r="I1575" s="6">
        <v>0</v>
      </c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46">
        <v>45987.477094907401</v>
      </c>
      <c r="X1575" s="6" t="s">
        <v>4400</v>
      </c>
      <c r="Y1575" s="6" t="s">
        <v>518</v>
      </c>
    </row>
    <row r="1576" spans="1:25">
      <c r="A1576" s="6">
        <v>2026</v>
      </c>
      <c r="B1576" s="6" t="s">
        <v>530</v>
      </c>
      <c r="C1576" s="6" t="s">
        <v>531</v>
      </c>
      <c r="D1576" s="6" t="s">
        <v>3169</v>
      </c>
      <c r="E1576" s="6" t="s">
        <v>3170</v>
      </c>
      <c r="F1576" s="6" t="s">
        <v>534</v>
      </c>
      <c r="G1576" s="6" t="s">
        <v>528</v>
      </c>
      <c r="H1576" s="6" t="s">
        <v>526</v>
      </c>
      <c r="I1576" s="6">
        <v>0</v>
      </c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46">
        <v>45987.477094907401</v>
      </c>
      <c r="X1576" s="6" t="s">
        <v>4400</v>
      </c>
      <c r="Y1576" s="6" t="s">
        <v>518</v>
      </c>
    </row>
    <row r="1577" spans="1:25">
      <c r="A1577" s="6">
        <v>2026</v>
      </c>
      <c r="B1577" s="6" t="s">
        <v>530</v>
      </c>
      <c r="C1577" s="6" t="s">
        <v>531</v>
      </c>
      <c r="D1577" s="6" t="s">
        <v>2291</v>
      </c>
      <c r="E1577" s="6" t="s">
        <v>2292</v>
      </c>
      <c r="F1577" s="6" t="s">
        <v>534</v>
      </c>
      <c r="G1577" s="6" t="s">
        <v>528</v>
      </c>
      <c r="H1577" s="6" t="s">
        <v>526</v>
      </c>
      <c r="I1577" s="6">
        <v>0</v>
      </c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46">
        <v>45987.477094907401</v>
      </c>
      <c r="X1577" s="6" t="s">
        <v>4400</v>
      </c>
      <c r="Y1577" s="6" t="s">
        <v>518</v>
      </c>
    </row>
    <row r="1578" spans="1:25">
      <c r="A1578" s="6">
        <v>2026</v>
      </c>
      <c r="B1578" s="6" t="s">
        <v>530</v>
      </c>
      <c r="C1578" s="6" t="s">
        <v>531</v>
      </c>
      <c r="D1578" s="6" t="s">
        <v>899</v>
      </c>
      <c r="E1578" s="6" t="s">
        <v>900</v>
      </c>
      <c r="F1578" s="6" t="s">
        <v>534</v>
      </c>
      <c r="G1578" s="6" t="s">
        <v>528</v>
      </c>
      <c r="H1578" s="6" t="s">
        <v>526</v>
      </c>
      <c r="I1578" s="6">
        <v>1712153.9</v>
      </c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46">
        <v>45987.477094907401</v>
      </c>
      <c r="X1578" s="6" t="s">
        <v>4400</v>
      </c>
      <c r="Y1578" s="6" t="s">
        <v>518</v>
      </c>
    </row>
    <row r="1579" spans="1:25">
      <c r="A1579" s="6">
        <v>2026</v>
      </c>
      <c r="B1579" s="6" t="s">
        <v>530</v>
      </c>
      <c r="C1579" s="6" t="s">
        <v>531</v>
      </c>
      <c r="D1579" s="6" t="s">
        <v>2869</v>
      </c>
      <c r="E1579" s="6" t="s">
        <v>2870</v>
      </c>
      <c r="F1579" s="6" t="s">
        <v>534</v>
      </c>
      <c r="G1579" s="6" t="s">
        <v>528</v>
      </c>
      <c r="H1579" s="6" t="s">
        <v>526</v>
      </c>
      <c r="I1579" s="6">
        <v>2000</v>
      </c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46">
        <v>45987.477094907401</v>
      </c>
      <c r="X1579" s="6" t="s">
        <v>4400</v>
      </c>
      <c r="Y1579" s="6" t="s">
        <v>518</v>
      </c>
    </row>
    <row r="1580" spans="1:25">
      <c r="A1580" s="6">
        <v>2026</v>
      </c>
      <c r="B1580" s="6" t="s">
        <v>530</v>
      </c>
      <c r="C1580" s="6" t="s">
        <v>531</v>
      </c>
      <c r="D1580" s="6" t="s">
        <v>1869</v>
      </c>
      <c r="E1580" s="6" t="s">
        <v>1870</v>
      </c>
      <c r="F1580" s="6" t="s">
        <v>534</v>
      </c>
      <c r="G1580" s="6" t="s">
        <v>528</v>
      </c>
      <c r="H1580" s="6" t="s">
        <v>526</v>
      </c>
      <c r="I1580" s="6">
        <v>80000</v>
      </c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46">
        <v>45987.477094907401</v>
      </c>
      <c r="X1580" s="6" t="s">
        <v>4400</v>
      </c>
      <c r="Y1580" s="6" t="s">
        <v>518</v>
      </c>
    </row>
    <row r="1581" spans="1:25">
      <c r="A1581" s="6">
        <v>2026</v>
      </c>
      <c r="B1581" s="6" t="s">
        <v>530</v>
      </c>
      <c r="C1581" s="6" t="s">
        <v>531</v>
      </c>
      <c r="D1581" s="6" t="s">
        <v>931</v>
      </c>
      <c r="E1581" s="6" t="s">
        <v>932</v>
      </c>
      <c r="F1581" s="6" t="s">
        <v>534</v>
      </c>
      <c r="G1581" s="6" t="s">
        <v>528</v>
      </c>
      <c r="H1581" s="6" t="s">
        <v>526</v>
      </c>
      <c r="I1581" s="6">
        <v>0</v>
      </c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46">
        <v>45987.477094907401</v>
      </c>
      <c r="X1581" s="6" t="s">
        <v>4400</v>
      </c>
      <c r="Y1581" s="6" t="s">
        <v>518</v>
      </c>
    </row>
    <row r="1582" spans="1:25">
      <c r="A1582" s="6">
        <v>2026</v>
      </c>
      <c r="B1582" s="6" t="s">
        <v>530</v>
      </c>
      <c r="C1582" s="6" t="s">
        <v>531</v>
      </c>
      <c r="D1582" s="6" t="s">
        <v>3577</v>
      </c>
      <c r="E1582" s="6" t="s">
        <v>3578</v>
      </c>
      <c r="F1582" s="6" t="s">
        <v>534</v>
      </c>
      <c r="G1582" s="6" t="s">
        <v>528</v>
      </c>
      <c r="H1582" s="6" t="s">
        <v>526</v>
      </c>
      <c r="I1582" s="6">
        <v>0</v>
      </c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46">
        <v>45987.477094907401</v>
      </c>
      <c r="X1582" s="6" t="s">
        <v>4400</v>
      </c>
      <c r="Y1582" s="6" t="s">
        <v>518</v>
      </c>
    </row>
    <row r="1583" spans="1:25">
      <c r="A1583" s="6">
        <v>2026</v>
      </c>
      <c r="B1583" s="6" t="s">
        <v>530</v>
      </c>
      <c r="C1583" s="6" t="s">
        <v>531</v>
      </c>
      <c r="D1583" s="6" t="s">
        <v>3167</v>
      </c>
      <c r="E1583" s="6" t="s">
        <v>3168</v>
      </c>
      <c r="F1583" s="6" t="s">
        <v>534</v>
      </c>
      <c r="G1583" s="6" t="s">
        <v>528</v>
      </c>
      <c r="H1583" s="6" t="s">
        <v>526</v>
      </c>
      <c r="I1583" s="6">
        <v>10000</v>
      </c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46">
        <v>45987.477094907401</v>
      </c>
      <c r="X1583" s="6" t="s">
        <v>4400</v>
      </c>
      <c r="Y1583" s="6" t="s">
        <v>518</v>
      </c>
    </row>
    <row r="1584" spans="1:25">
      <c r="A1584" s="6">
        <v>2026</v>
      </c>
      <c r="B1584" s="6" t="s">
        <v>530</v>
      </c>
      <c r="C1584" s="6" t="s">
        <v>531</v>
      </c>
      <c r="D1584" s="6" t="s">
        <v>2747</v>
      </c>
      <c r="E1584" s="6" t="s">
        <v>2748</v>
      </c>
      <c r="F1584" s="6" t="s">
        <v>534</v>
      </c>
      <c r="G1584" s="6" t="s">
        <v>528</v>
      </c>
      <c r="H1584" s="6" t="s">
        <v>526</v>
      </c>
      <c r="I1584" s="6">
        <v>0</v>
      </c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46">
        <v>45987.477094907401</v>
      </c>
      <c r="X1584" s="6" t="s">
        <v>4400</v>
      </c>
      <c r="Y1584" s="6" t="s">
        <v>518</v>
      </c>
    </row>
    <row r="1585" spans="1:25">
      <c r="A1585" s="6">
        <v>2026</v>
      </c>
      <c r="B1585" s="6" t="s">
        <v>530</v>
      </c>
      <c r="C1585" s="6" t="s">
        <v>531</v>
      </c>
      <c r="D1585" s="6" t="s">
        <v>1533</v>
      </c>
      <c r="E1585" s="6" t="s">
        <v>1534</v>
      </c>
      <c r="F1585" s="6" t="s">
        <v>534</v>
      </c>
      <c r="G1585" s="6" t="s">
        <v>528</v>
      </c>
      <c r="H1585" s="6" t="s">
        <v>526</v>
      </c>
      <c r="I1585" s="6">
        <v>0</v>
      </c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46">
        <v>45987.477094907401</v>
      </c>
      <c r="X1585" s="6" t="s">
        <v>4400</v>
      </c>
      <c r="Y1585" s="6" t="s">
        <v>518</v>
      </c>
    </row>
    <row r="1586" spans="1:25">
      <c r="A1586" s="6">
        <v>2026</v>
      </c>
      <c r="B1586" s="6" t="s">
        <v>530</v>
      </c>
      <c r="C1586" s="6" t="s">
        <v>531</v>
      </c>
      <c r="D1586" s="6" t="s">
        <v>3993</v>
      </c>
      <c r="E1586" s="6" t="s">
        <v>3994</v>
      </c>
      <c r="F1586" s="6" t="s">
        <v>534</v>
      </c>
      <c r="G1586" s="6" t="s">
        <v>528</v>
      </c>
      <c r="H1586" s="6" t="s">
        <v>526</v>
      </c>
      <c r="I1586" s="6">
        <v>0</v>
      </c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46">
        <v>45987.477094907401</v>
      </c>
      <c r="X1586" s="6" t="s">
        <v>4400</v>
      </c>
      <c r="Y1586" s="6" t="s">
        <v>518</v>
      </c>
    </row>
    <row r="1587" spans="1:25">
      <c r="A1587" s="6">
        <v>2026</v>
      </c>
      <c r="B1587" s="6" t="s">
        <v>530</v>
      </c>
      <c r="C1587" s="6" t="s">
        <v>531</v>
      </c>
      <c r="D1587" s="6" t="s">
        <v>719</v>
      </c>
      <c r="E1587" s="6" t="s">
        <v>720</v>
      </c>
      <c r="F1587" s="6" t="s">
        <v>534</v>
      </c>
      <c r="G1587" s="6" t="s">
        <v>528</v>
      </c>
      <c r="H1587" s="6" t="s">
        <v>526</v>
      </c>
      <c r="I1587" s="6">
        <v>0</v>
      </c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46">
        <v>45987.477094907401</v>
      </c>
      <c r="X1587" s="6" t="s">
        <v>4400</v>
      </c>
      <c r="Y1587" s="6" t="s">
        <v>518</v>
      </c>
    </row>
    <row r="1588" spans="1:25">
      <c r="A1588" s="6">
        <v>2026</v>
      </c>
      <c r="B1588" s="6" t="s">
        <v>530</v>
      </c>
      <c r="C1588" s="6" t="s">
        <v>531</v>
      </c>
      <c r="D1588" s="6" t="s">
        <v>3937</v>
      </c>
      <c r="E1588" s="6" t="s">
        <v>3938</v>
      </c>
      <c r="F1588" s="6" t="s">
        <v>534</v>
      </c>
      <c r="G1588" s="6" t="s">
        <v>528</v>
      </c>
      <c r="H1588" s="6" t="s">
        <v>526</v>
      </c>
      <c r="I1588" s="6">
        <v>10000</v>
      </c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46">
        <v>45987.477094907401</v>
      </c>
      <c r="X1588" s="6" t="s">
        <v>4400</v>
      </c>
      <c r="Y1588" s="6" t="s">
        <v>518</v>
      </c>
    </row>
    <row r="1589" spans="1:25">
      <c r="A1589" s="6">
        <v>2026</v>
      </c>
      <c r="B1589" s="6" t="s">
        <v>530</v>
      </c>
      <c r="C1589" s="6" t="s">
        <v>531</v>
      </c>
      <c r="D1589" s="6" t="s">
        <v>4027</v>
      </c>
      <c r="E1589" s="6" t="s">
        <v>4028</v>
      </c>
      <c r="F1589" s="6" t="s">
        <v>534</v>
      </c>
      <c r="G1589" s="6" t="s">
        <v>528</v>
      </c>
      <c r="H1589" s="6" t="s">
        <v>526</v>
      </c>
      <c r="I1589" s="6">
        <v>0</v>
      </c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46">
        <v>45987.477094907401</v>
      </c>
      <c r="X1589" s="6" t="s">
        <v>4400</v>
      </c>
      <c r="Y1589" s="6" t="s">
        <v>518</v>
      </c>
    </row>
    <row r="1590" spans="1:25">
      <c r="A1590" s="6">
        <v>2026</v>
      </c>
      <c r="B1590" s="6" t="s">
        <v>530</v>
      </c>
      <c r="C1590" s="6" t="s">
        <v>531</v>
      </c>
      <c r="D1590" s="6" t="s">
        <v>2355</v>
      </c>
      <c r="E1590" s="6" t="s">
        <v>2356</v>
      </c>
      <c r="F1590" s="6" t="s">
        <v>534</v>
      </c>
      <c r="G1590" s="6" t="s">
        <v>528</v>
      </c>
      <c r="H1590" s="6" t="s">
        <v>526</v>
      </c>
      <c r="I1590" s="6">
        <v>0</v>
      </c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46">
        <v>45987.477094907401</v>
      </c>
      <c r="X1590" s="6" t="s">
        <v>4400</v>
      </c>
      <c r="Y1590" s="6" t="s">
        <v>518</v>
      </c>
    </row>
    <row r="1591" spans="1:25">
      <c r="A1591" s="6">
        <v>2026</v>
      </c>
      <c r="B1591" s="6" t="s">
        <v>530</v>
      </c>
      <c r="C1591" s="6" t="s">
        <v>531</v>
      </c>
      <c r="D1591" s="6" t="s">
        <v>4177</v>
      </c>
      <c r="E1591" s="6" t="s">
        <v>4178</v>
      </c>
      <c r="F1591" s="6" t="s">
        <v>534</v>
      </c>
      <c r="G1591" s="6" t="s">
        <v>528</v>
      </c>
      <c r="H1591" s="6" t="s">
        <v>526</v>
      </c>
      <c r="I1591" s="6">
        <v>0</v>
      </c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46">
        <v>45987.477094907401</v>
      </c>
      <c r="X1591" s="6" t="s">
        <v>4400</v>
      </c>
      <c r="Y1591" s="6" t="s">
        <v>518</v>
      </c>
    </row>
    <row r="1592" spans="1:25">
      <c r="A1592" s="6">
        <v>2026</v>
      </c>
      <c r="B1592" s="6" t="s">
        <v>530</v>
      </c>
      <c r="C1592" s="6" t="s">
        <v>531</v>
      </c>
      <c r="D1592" s="6" t="s">
        <v>1163</v>
      </c>
      <c r="E1592" s="6" t="s">
        <v>1164</v>
      </c>
      <c r="F1592" s="6" t="s">
        <v>534</v>
      </c>
      <c r="G1592" s="6" t="s">
        <v>528</v>
      </c>
      <c r="H1592" s="6" t="s">
        <v>526</v>
      </c>
      <c r="I1592" s="6">
        <v>0</v>
      </c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46">
        <v>45987.477094907401</v>
      </c>
      <c r="X1592" s="6" t="s">
        <v>4400</v>
      </c>
      <c r="Y1592" s="6" t="s">
        <v>518</v>
      </c>
    </row>
    <row r="1593" spans="1:25">
      <c r="A1593" s="6">
        <v>2026</v>
      </c>
      <c r="B1593" s="6" t="s">
        <v>530</v>
      </c>
      <c r="C1593" s="6" t="s">
        <v>531</v>
      </c>
      <c r="D1593" s="6" t="s">
        <v>3287</v>
      </c>
      <c r="E1593" s="6" t="s">
        <v>3288</v>
      </c>
      <c r="F1593" s="6" t="s">
        <v>534</v>
      </c>
      <c r="G1593" s="6" t="s">
        <v>528</v>
      </c>
      <c r="H1593" s="6" t="s">
        <v>526</v>
      </c>
      <c r="I1593" s="6">
        <v>129000</v>
      </c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46">
        <v>45987.477094907401</v>
      </c>
      <c r="X1593" s="6" t="s">
        <v>4400</v>
      </c>
      <c r="Y1593" s="6" t="s">
        <v>518</v>
      </c>
    </row>
    <row r="1594" spans="1:25">
      <c r="A1594" s="6">
        <v>2026</v>
      </c>
      <c r="B1594" s="6" t="s">
        <v>530</v>
      </c>
      <c r="C1594" s="6" t="s">
        <v>531</v>
      </c>
      <c r="D1594" s="6" t="s">
        <v>2589</v>
      </c>
      <c r="E1594" s="6" t="s">
        <v>2590</v>
      </c>
      <c r="F1594" s="6" t="s">
        <v>534</v>
      </c>
      <c r="G1594" s="6" t="s">
        <v>528</v>
      </c>
      <c r="H1594" s="6" t="s">
        <v>526</v>
      </c>
      <c r="I1594" s="6">
        <v>30000</v>
      </c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46">
        <v>45987.477094907401</v>
      </c>
      <c r="X1594" s="6" t="s">
        <v>4400</v>
      </c>
      <c r="Y1594" s="6" t="s">
        <v>518</v>
      </c>
    </row>
    <row r="1595" spans="1:25">
      <c r="A1595" s="6">
        <v>2026</v>
      </c>
      <c r="B1595" s="6" t="s">
        <v>530</v>
      </c>
      <c r="C1595" s="6" t="s">
        <v>531</v>
      </c>
      <c r="D1595" s="6" t="s">
        <v>3263</v>
      </c>
      <c r="E1595" s="6" t="s">
        <v>3264</v>
      </c>
      <c r="F1595" s="6" t="s">
        <v>534</v>
      </c>
      <c r="G1595" s="6" t="s">
        <v>528</v>
      </c>
      <c r="H1595" s="6" t="s">
        <v>526</v>
      </c>
      <c r="I1595" s="6">
        <v>0</v>
      </c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46">
        <v>45987.477094907401</v>
      </c>
      <c r="X1595" s="6" t="s">
        <v>4400</v>
      </c>
      <c r="Y1595" s="6" t="s">
        <v>518</v>
      </c>
    </row>
    <row r="1596" spans="1:25">
      <c r="A1596" s="6">
        <v>2026</v>
      </c>
      <c r="B1596" s="6" t="s">
        <v>530</v>
      </c>
      <c r="C1596" s="6" t="s">
        <v>531</v>
      </c>
      <c r="D1596" s="6" t="s">
        <v>2333</v>
      </c>
      <c r="E1596" s="6" t="s">
        <v>2334</v>
      </c>
      <c r="F1596" s="6" t="s">
        <v>534</v>
      </c>
      <c r="G1596" s="6" t="s">
        <v>528</v>
      </c>
      <c r="H1596" s="6" t="s">
        <v>526</v>
      </c>
      <c r="I1596" s="6">
        <v>0</v>
      </c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46">
        <v>45987.477094907401</v>
      </c>
      <c r="X1596" s="6" t="s">
        <v>4400</v>
      </c>
      <c r="Y1596" s="6" t="s">
        <v>518</v>
      </c>
    </row>
    <row r="1597" spans="1:25">
      <c r="A1597" s="6">
        <v>2026</v>
      </c>
      <c r="B1597" s="6" t="s">
        <v>530</v>
      </c>
      <c r="C1597" s="6" t="s">
        <v>531</v>
      </c>
      <c r="D1597" s="6" t="s">
        <v>2491</v>
      </c>
      <c r="E1597" s="6" t="s">
        <v>2492</v>
      </c>
      <c r="F1597" s="6" t="s">
        <v>534</v>
      </c>
      <c r="G1597" s="6" t="s">
        <v>528</v>
      </c>
      <c r="H1597" s="6" t="s">
        <v>526</v>
      </c>
      <c r="I1597" s="6">
        <v>0</v>
      </c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46">
        <v>45987.477094907401</v>
      </c>
      <c r="X1597" s="6" t="s">
        <v>4400</v>
      </c>
      <c r="Y1597" s="6" t="s">
        <v>518</v>
      </c>
    </row>
    <row r="1598" spans="1:25">
      <c r="A1598" s="6">
        <v>2026</v>
      </c>
      <c r="B1598" s="6" t="s">
        <v>530</v>
      </c>
      <c r="C1598" s="6" t="s">
        <v>531</v>
      </c>
      <c r="D1598" s="6" t="s">
        <v>963</v>
      </c>
      <c r="E1598" s="6" t="s">
        <v>964</v>
      </c>
      <c r="F1598" s="6" t="s">
        <v>534</v>
      </c>
      <c r="G1598" s="6" t="s">
        <v>528</v>
      </c>
      <c r="H1598" s="6" t="s">
        <v>526</v>
      </c>
      <c r="I1598" s="6">
        <v>0</v>
      </c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46">
        <v>45987.477094907401</v>
      </c>
      <c r="X1598" s="6" t="s">
        <v>4400</v>
      </c>
      <c r="Y1598" s="6" t="s">
        <v>518</v>
      </c>
    </row>
    <row r="1599" spans="1:25">
      <c r="A1599" s="6">
        <v>2026</v>
      </c>
      <c r="B1599" s="6" t="s">
        <v>530</v>
      </c>
      <c r="C1599" s="6" t="s">
        <v>531</v>
      </c>
      <c r="D1599" s="6" t="s">
        <v>2371</v>
      </c>
      <c r="E1599" s="6" t="s">
        <v>2372</v>
      </c>
      <c r="F1599" s="6" t="s">
        <v>534</v>
      </c>
      <c r="G1599" s="6" t="s">
        <v>528</v>
      </c>
      <c r="H1599" s="6" t="s">
        <v>526</v>
      </c>
      <c r="I1599" s="6">
        <v>23300000</v>
      </c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46">
        <v>45987.477094907401</v>
      </c>
      <c r="X1599" s="6" t="s">
        <v>4400</v>
      </c>
      <c r="Y1599" s="6" t="s">
        <v>518</v>
      </c>
    </row>
    <row r="1600" spans="1:25">
      <c r="A1600" s="6">
        <v>2026</v>
      </c>
      <c r="B1600" s="6" t="s">
        <v>530</v>
      </c>
      <c r="C1600" s="6" t="s">
        <v>531</v>
      </c>
      <c r="D1600" s="6" t="s">
        <v>3711</v>
      </c>
      <c r="E1600" s="6" t="s">
        <v>3712</v>
      </c>
      <c r="F1600" s="6" t="s">
        <v>534</v>
      </c>
      <c r="G1600" s="6" t="s">
        <v>528</v>
      </c>
      <c r="H1600" s="6" t="s">
        <v>526</v>
      </c>
      <c r="I1600" s="6">
        <v>0</v>
      </c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46">
        <v>45987.477094907401</v>
      </c>
      <c r="X1600" s="6" t="s">
        <v>4400</v>
      </c>
      <c r="Y1600" s="6" t="s">
        <v>518</v>
      </c>
    </row>
    <row r="1601" spans="1:25">
      <c r="A1601" s="6">
        <v>2026</v>
      </c>
      <c r="B1601" s="6" t="s">
        <v>530</v>
      </c>
      <c r="C1601" s="6" t="s">
        <v>531</v>
      </c>
      <c r="D1601" s="6" t="s">
        <v>1471</v>
      </c>
      <c r="E1601" s="6" t="s">
        <v>1472</v>
      </c>
      <c r="F1601" s="6" t="s">
        <v>534</v>
      </c>
      <c r="G1601" s="6" t="s">
        <v>528</v>
      </c>
      <c r="H1601" s="6" t="s">
        <v>526</v>
      </c>
      <c r="I1601" s="6">
        <v>43982.1</v>
      </c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46">
        <v>45987.477094907401</v>
      </c>
      <c r="X1601" s="6" t="s">
        <v>4400</v>
      </c>
      <c r="Y1601" s="6" t="s">
        <v>518</v>
      </c>
    </row>
    <row r="1602" spans="1:25">
      <c r="A1602" s="6">
        <v>2026</v>
      </c>
      <c r="B1602" s="6" t="s">
        <v>530</v>
      </c>
      <c r="C1602" s="6" t="s">
        <v>531</v>
      </c>
      <c r="D1602" s="6" t="s">
        <v>2885</v>
      </c>
      <c r="E1602" s="6" t="s">
        <v>2886</v>
      </c>
      <c r="F1602" s="6" t="s">
        <v>534</v>
      </c>
      <c r="G1602" s="6" t="s">
        <v>528</v>
      </c>
      <c r="H1602" s="6" t="s">
        <v>526</v>
      </c>
      <c r="I1602" s="6">
        <v>23100</v>
      </c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46">
        <v>45987.477094907401</v>
      </c>
      <c r="X1602" s="6" t="s">
        <v>4400</v>
      </c>
      <c r="Y1602" s="6" t="s">
        <v>518</v>
      </c>
    </row>
    <row r="1603" spans="1:25">
      <c r="A1603" s="6">
        <v>2026</v>
      </c>
      <c r="B1603" s="6" t="s">
        <v>530</v>
      </c>
      <c r="C1603" s="6" t="s">
        <v>531</v>
      </c>
      <c r="D1603" s="6" t="s">
        <v>823</v>
      </c>
      <c r="E1603" s="6" t="s">
        <v>824</v>
      </c>
      <c r="F1603" s="6" t="s">
        <v>534</v>
      </c>
      <c r="G1603" s="6" t="s">
        <v>528</v>
      </c>
      <c r="H1603" s="6" t="s">
        <v>526</v>
      </c>
      <c r="I1603" s="6">
        <v>284000</v>
      </c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46">
        <v>45987.477094907401</v>
      </c>
      <c r="X1603" s="6" t="s">
        <v>4400</v>
      </c>
      <c r="Y1603" s="6" t="s">
        <v>518</v>
      </c>
    </row>
    <row r="1604" spans="1:25">
      <c r="A1604" s="6">
        <v>2026</v>
      </c>
      <c r="B1604" s="6" t="s">
        <v>530</v>
      </c>
      <c r="C1604" s="6" t="s">
        <v>531</v>
      </c>
      <c r="D1604" s="6" t="s">
        <v>601</v>
      </c>
      <c r="E1604" s="6" t="s">
        <v>602</v>
      </c>
      <c r="F1604" s="6" t="s">
        <v>534</v>
      </c>
      <c r="G1604" s="6" t="s">
        <v>528</v>
      </c>
      <c r="H1604" s="6" t="s">
        <v>526</v>
      </c>
      <c r="I1604" s="6">
        <v>0</v>
      </c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46">
        <v>45987.477094907401</v>
      </c>
      <c r="X1604" s="6" t="s">
        <v>4400</v>
      </c>
      <c r="Y1604" s="6" t="s">
        <v>518</v>
      </c>
    </row>
    <row r="1605" spans="1:25">
      <c r="A1605" s="6">
        <v>2026</v>
      </c>
      <c r="B1605" s="6" t="s">
        <v>530</v>
      </c>
      <c r="C1605" s="6" t="s">
        <v>531</v>
      </c>
      <c r="D1605" s="6" t="s">
        <v>3925</v>
      </c>
      <c r="E1605" s="6" t="s">
        <v>3926</v>
      </c>
      <c r="F1605" s="6" t="s">
        <v>534</v>
      </c>
      <c r="G1605" s="6" t="s">
        <v>528</v>
      </c>
      <c r="H1605" s="6" t="s">
        <v>526</v>
      </c>
      <c r="I1605" s="6">
        <v>0</v>
      </c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46">
        <v>45987.477094907401</v>
      </c>
      <c r="X1605" s="6" t="s">
        <v>4400</v>
      </c>
      <c r="Y1605" s="6" t="s">
        <v>518</v>
      </c>
    </row>
    <row r="1606" spans="1:25">
      <c r="A1606" s="6">
        <v>2026</v>
      </c>
      <c r="B1606" s="6" t="s">
        <v>530</v>
      </c>
      <c r="C1606" s="6" t="s">
        <v>531</v>
      </c>
      <c r="D1606" s="6" t="s">
        <v>1011</v>
      </c>
      <c r="E1606" s="6" t="s">
        <v>1012</v>
      </c>
      <c r="F1606" s="6" t="s">
        <v>534</v>
      </c>
      <c r="G1606" s="6" t="s">
        <v>528</v>
      </c>
      <c r="H1606" s="6" t="s">
        <v>526</v>
      </c>
      <c r="I1606" s="6">
        <v>0</v>
      </c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46">
        <v>45987.477094907401</v>
      </c>
      <c r="X1606" s="6" t="s">
        <v>4400</v>
      </c>
      <c r="Y1606" s="6" t="s">
        <v>518</v>
      </c>
    </row>
    <row r="1607" spans="1:25">
      <c r="A1607" s="6">
        <v>2026</v>
      </c>
      <c r="B1607" s="6" t="s">
        <v>530</v>
      </c>
      <c r="C1607" s="6" t="s">
        <v>531</v>
      </c>
      <c r="D1607" s="6" t="s">
        <v>3599</v>
      </c>
      <c r="E1607" s="6" t="s">
        <v>3600</v>
      </c>
      <c r="F1607" s="6" t="s">
        <v>534</v>
      </c>
      <c r="G1607" s="6" t="s">
        <v>528</v>
      </c>
      <c r="H1607" s="6" t="s">
        <v>526</v>
      </c>
      <c r="I1607" s="6">
        <v>0</v>
      </c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46">
        <v>45987.477094907401</v>
      </c>
      <c r="X1607" s="6" t="s">
        <v>4400</v>
      </c>
      <c r="Y1607" s="6" t="s">
        <v>518</v>
      </c>
    </row>
    <row r="1608" spans="1:25">
      <c r="A1608" s="6">
        <v>2026</v>
      </c>
      <c r="B1608" s="6" t="s">
        <v>530</v>
      </c>
      <c r="C1608" s="6" t="s">
        <v>531</v>
      </c>
      <c r="D1608" s="6" t="s">
        <v>997</v>
      </c>
      <c r="E1608" s="6" t="s">
        <v>998</v>
      </c>
      <c r="F1608" s="6" t="s">
        <v>534</v>
      </c>
      <c r="G1608" s="6" t="s">
        <v>528</v>
      </c>
      <c r="H1608" s="6" t="s">
        <v>526</v>
      </c>
      <c r="I1608" s="6">
        <v>1744214.78</v>
      </c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46">
        <v>45987.477094907401</v>
      </c>
      <c r="X1608" s="6" t="s">
        <v>4400</v>
      </c>
      <c r="Y1608" s="6" t="s">
        <v>518</v>
      </c>
    </row>
    <row r="1609" spans="1:25">
      <c r="A1609" s="6">
        <v>2026</v>
      </c>
      <c r="B1609" s="6" t="s">
        <v>530</v>
      </c>
      <c r="C1609" s="6" t="s">
        <v>531</v>
      </c>
      <c r="D1609" s="6" t="s">
        <v>3483</v>
      </c>
      <c r="E1609" s="6" t="s">
        <v>3484</v>
      </c>
      <c r="F1609" s="6" t="s">
        <v>534</v>
      </c>
      <c r="G1609" s="6" t="s">
        <v>528</v>
      </c>
      <c r="H1609" s="6" t="s">
        <v>526</v>
      </c>
      <c r="I1609" s="6">
        <v>0</v>
      </c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46">
        <v>45987.477094907401</v>
      </c>
      <c r="X1609" s="6" t="s">
        <v>4400</v>
      </c>
      <c r="Y1609" s="6" t="s">
        <v>518</v>
      </c>
    </row>
    <row r="1610" spans="1:25">
      <c r="A1610" s="6">
        <v>2026</v>
      </c>
      <c r="B1610" s="6" t="s">
        <v>530</v>
      </c>
      <c r="C1610" s="6" t="s">
        <v>531</v>
      </c>
      <c r="D1610" s="6" t="s">
        <v>4393</v>
      </c>
      <c r="E1610" s="6" t="s">
        <v>4394</v>
      </c>
      <c r="F1610" s="6" t="s">
        <v>534</v>
      </c>
      <c r="G1610" s="6" t="s">
        <v>528</v>
      </c>
      <c r="H1610" s="6" t="s">
        <v>526</v>
      </c>
      <c r="I1610" s="6">
        <v>0</v>
      </c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46">
        <v>45987.477094907401</v>
      </c>
      <c r="X1610" s="6" t="s">
        <v>4400</v>
      </c>
      <c r="Y1610" s="6" t="s">
        <v>518</v>
      </c>
    </row>
    <row r="1611" spans="1:25">
      <c r="A1611" s="6">
        <v>2026</v>
      </c>
      <c r="B1611" s="6" t="s">
        <v>530</v>
      </c>
      <c r="C1611" s="6" t="s">
        <v>531</v>
      </c>
      <c r="D1611" s="6" t="s">
        <v>1939</v>
      </c>
      <c r="E1611" s="6" t="s">
        <v>1940</v>
      </c>
      <c r="F1611" s="6" t="s">
        <v>534</v>
      </c>
      <c r="G1611" s="6" t="s">
        <v>528</v>
      </c>
      <c r="H1611" s="6" t="s">
        <v>526</v>
      </c>
      <c r="I1611" s="6">
        <v>0</v>
      </c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46">
        <v>45987.477094907401</v>
      </c>
      <c r="X1611" s="6" t="s">
        <v>4400</v>
      </c>
      <c r="Y1611" s="6" t="s">
        <v>518</v>
      </c>
    </row>
    <row r="1612" spans="1:25">
      <c r="A1612" s="6">
        <v>2026</v>
      </c>
      <c r="B1612" s="6" t="s">
        <v>530</v>
      </c>
      <c r="C1612" s="6" t="s">
        <v>531</v>
      </c>
      <c r="D1612" s="6" t="s">
        <v>3521</v>
      </c>
      <c r="E1612" s="6" t="s">
        <v>3522</v>
      </c>
      <c r="F1612" s="6" t="s">
        <v>534</v>
      </c>
      <c r="G1612" s="6" t="s">
        <v>528</v>
      </c>
      <c r="H1612" s="6" t="s">
        <v>526</v>
      </c>
      <c r="I1612" s="6">
        <v>0</v>
      </c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46">
        <v>45987.477094907401</v>
      </c>
      <c r="X1612" s="6" t="s">
        <v>4400</v>
      </c>
      <c r="Y1612" s="6" t="s">
        <v>518</v>
      </c>
    </row>
    <row r="1613" spans="1:25">
      <c r="A1613" s="6">
        <v>2026</v>
      </c>
      <c r="B1613" s="6" t="s">
        <v>530</v>
      </c>
      <c r="C1613" s="6" t="s">
        <v>531</v>
      </c>
      <c r="D1613" s="6" t="s">
        <v>2231</v>
      </c>
      <c r="E1613" s="6" t="s">
        <v>2232</v>
      </c>
      <c r="F1613" s="6" t="s">
        <v>534</v>
      </c>
      <c r="G1613" s="6" t="s">
        <v>528</v>
      </c>
      <c r="H1613" s="6" t="s">
        <v>526</v>
      </c>
      <c r="I1613" s="6">
        <v>0</v>
      </c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46">
        <v>45987.477094907401</v>
      </c>
      <c r="X1613" s="6" t="s">
        <v>4400</v>
      </c>
      <c r="Y1613" s="6" t="s">
        <v>518</v>
      </c>
    </row>
    <row r="1614" spans="1:25">
      <c r="A1614" s="6">
        <v>2026</v>
      </c>
      <c r="B1614" s="6" t="s">
        <v>530</v>
      </c>
      <c r="C1614" s="6" t="s">
        <v>531</v>
      </c>
      <c r="D1614" s="6" t="s">
        <v>2845</v>
      </c>
      <c r="E1614" s="6" t="s">
        <v>2846</v>
      </c>
      <c r="F1614" s="6" t="s">
        <v>534</v>
      </c>
      <c r="G1614" s="6" t="s">
        <v>528</v>
      </c>
      <c r="H1614" s="6" t="s">
        <v>526</v>
      </c>
      <c r="I1614" s="6">
        <v>0</v>
      </c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46">
        <v>45987.477094907401</v>
      </c>
      <c r="X1614" s="6" t="s">
        <v>4400</v>
      </c>
      <c r="Y1614" s="6" t="s">
        <v>518</v>
      </c>
    </row>
    <row r="1615" spans="1:25">
      <c r="A1615" s="6">
        <v>2026</v>
      </c>
      <c r="B1615" s="6" t="s">
        <v>530</v>
      </c>
      <c r="C1615" s="6" t="s">
        <v>531</v>
      </c>
      <c r="D1615" s="6" t="s">
        <v>3935</v>
      </c>
      <c r="E1615" s="6" t="s">
        <v>3936</v>
      </c>
      <c r="F1615" s="6" t="s">
        <v>534</v>
      </c>
      <c r="G1615" s="6" t="s">
        <v>528</v>
      </c>
      <c r="H1615" s="6" t="s">
        <v>526</v>
      </c>
      <c r="I1615" s="6">
        <v>200000</v>
      </c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46">
        <v>45987.477094907401</v>
      </c>
      <c r="X1615" s="6" t="s">
        <v>4400</v>
      </c>
      <c r="Y1615" s="6" t="s">
        <v>518</v>
      </c>
    </row>
    <row r="1616" spans="1:25">
      <c r="A1616" s="6">
        <v>2026</v>
      </c>
      <c r="B1616" s="6" t="s">
        <v>530</v>
      </c>
      <c r="C1616" s="6" t="s">
        <v>531</v>
      </c>
      <c r="D1616" s="6" t="s">
        <v>591</v>
      </c>
      <c r="E1616" s="6" t="s">
        <v>592</v>
      </c>
      <c r="F1616" s="6" t="s">
        <v>534</v>
      </c>
      <c r="G1616" s="6" t="s">
        <v>528</v>
      </c>
      <c r="H1616" s="6" t="s">
        <v>526</v>
      </c>
      <c r="I1616" s="6">
        <v>0</v>
      </c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46">
        <v>45987.477094907401</v>
      </c>
      <c r="X1616" s="6" t="s">
        <v>4400</v>
      </c>
      <c r="Y1616" s="6" t="s">
        <v>518</v>
      </c>
    </row>
    <row r="1617" spans="1:25">
      <c r="A1617" s="6">
        <v>2026</v>
      </c>
      <c r="B1617" s="6" t="s">
        <v>530</v>
      </c>
      <c r="C1617" s="6" t="s">
        <v>531</v>
      </c>
      <c r="D1617" s="6" t="s">
        <v>2627</v>
      </c>
      <c r="E1617" s="6" t="s">
        <v>2628</v>
      </c>
      <c r="F1617" s="6" t="s">
        <v>534</v>
      </c>
      <c r="G1617" s="6" t="s">
        <v>528</v>
      </c>
      <c r="H1617" s="6" t="s">
        <v>526</v>
      </c>
      <c r="I1617" s="6">
        <v>0</v>
      </c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46">
        <v>45987.477094907401</v>
      </c>
      <c r="X1617" s="6" t="s">
        <v>4400</v>
      </c>
      <c r="Y1617" s="6" t="s">
        <v>518</v>
      </c>
    </row>
    <row r="1618" spans="1:25">
      <c r="A1618" s="6">
        <v>2026</v>
      </c>
      <c r="B1618" s="6" t="s">
        <v>530</v>
      </c>
      <c r="C1618" s="6" t="s">
        <v>531</v>
      </c>
      <c r="D1618" s="6" t="s">
        <v>2691</v>
      </c>
      <c r="E1618" s="6" t="s">
        <v>2692</v>
      </c>
      <c r="F1618" s="6" t="s">
        <v>534</v>
      </c>
      <c r="G1618" s="6" t="s">
        <v>528</v>
      </c>
      <c r="H1618" s="6" t="s">
        <v>526</v>
      </c>
      <c r="I1618" s="6">
        <v>100878.53</v>
      </c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46">
        <v>45987.477094907401</v>
      </c>
      <c r="X1618" s="6" t="s">
        <v>4400</v>
      </c>
      <c r="Y1618" s="6" t="s">
        <v>518</v>
      </c>
    </row>
    <row r="1619" spans="1:25">
      <c r="A1619" s="6">
        <v>2026</v>
      </c>
      <c r="B1619" s="6" t="s">
        <v>530</v>
      </c>
      <c r="C1619" s="6" t="s">
        <v>531</v>
      </c>
      <c r="D1619" s="6" t="s">
        <v>1935</v>
      </c>
      <c r="E1619" s="6" t="s">
        <v>1936</v>
      </c>
      <c r="F1619" s="6" t="s">
        <v>534</v>
      </c>
      <c r="G1619" s="6" t="s">
        <v>528</v>
      </c>
      <c r="H1619" s="6" t="s">
        <v>526</v>
      </c>
      <c r="I1619" s="6">
        <v>0</v>
      </c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46">
        <v>45987.477094907401</v>
      </c>
      <c r="X1619" s="6" t="s">
        <v>4400</v>
      </c>
      <c r="Y1619" s="6" t="s">
        <v>518</v>
      </c>
    </row>
    <row r="1620" spans="1:25">
      <c r="A1620" s="6">
        <v>2026</v>
      </c>
      <c r="B1620" s="6" t="s">
        <v>530</v>
      </c>
      <c r="C1620" s="6" t="s">
        <v>531</v>
      </c>
      <c r="D1620" s="6" t="s">
        <v>1905</v>
      </c>
      <c r="E1620" s="6" t="s">
        <v>1906</v>
      </c>
      <c r="F1620" s="6" t="s">
        <v>534</v>
      </c>
      <c r="G1620" s="6" t="s">
        <v>528</v>
      </c>
      <c r="H1620" s="6" t="s">
        <v>526</v>
      </c>
      <c r="I1620" s="6">
        <v>0</v>
      </c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46">
        <v>45987.477094907401</v>
      </c>
      <c r="X1620" s="6" t="s">
        <v>4400</v>
      </c>
      <c r="Y1620" s="6" t="s">
        <v>518</v>
      </c>
    </row>
    <row r="1621" spans="1:25">
      <c r="A1621" s="6">
        <v>2026</v>
      </c>
      <c r="B1621" s="6" t="s">
        <v>530</v>
      </c>
      <c r="C1621" s="6" t="s">
        <v>531</v>
      </c>
      <c r="D1621" s="6" t="s">
        <v>3903</v>
      </c>
      <c r="E1621" s="6" t="s">
        <v>3904</v>
      </c>
      <c r="F1621" s="6" t="s">
        <v>534</v>
      </c>
      <c r="G1621" s="6" t="s">
        <v>528</v>
      </c>
      <c r="H1621" s="6" t="s">
        <v>526</v>
      </c>
      <c r="I1621" s="6">
        <v>49578.86</v>
      </c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46">
        <v>45987.477094907401</v>
      </c>
      <c r="X1621" s="6" t="s">
        <v>4400</v>
      </c>
      <c r="Y1621" s="6" t="s">
        <v>518</v>
      </c>
    </row>
    <row r="1622" spans="1:25">
      <c r="A1622" s="6">
        <v>2026</v>
      </c>
      <c r="B1622" s="6" t="s">
        <v>530</v>
      </c>
      <c r="C1622" s="6" t="s">
        <v>531</v>
      </c>
      <c r="D1622" s="6" t="s">
        <v>4299</v>
      </c>
      <c r="E1622" s="6" t="s">
        <v>4300</v>
      </c>
      <c r="F1622" s="6" t="s">
        <v>534</v>
      </c>
      <c r="G1622" s="6" t="s">
        <v>528</v>
      </c>
      <c r="H1622" s="6" t="s">
        <v>526</v>
      </c>
      <c r="I1622" s="6">
        <v>0</v>
      </c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46">
        <v>45987.477094907401</v>
      </c>
      <c r="X1622" s="6" t="s">
        <v>4400</v>
      </c>
      <c r="Y1622" s="6" t="s">
        <v>518</v>
      </c>
    </row>
    <row r="1623" spans="1:25">
      <c r="A1623" s="6">
        <v>2026</v>
      </c>
      <c r="B1623" s="6" t="s">
        <v>530</v>
      </c>
      <c r="C1623" s="6" t="s">
        <v>531</v>
      </c>
      <c r="D1623" s="6" t="s">
        <v>1767</v>
      </c>
      <c r="E1623" s="6" t="s">
        <v>1768</v>
      </c>
      <c r="F1623" s="6" t="s">
        <v>534</v>
      </c>
      <c r="G1623" s="6" t="s">
        <v>528</v>
      </c>
      <c r="H1623" s="6" t="s">
        <v>526</v>
      </c>
      <c r="I1623" s="6">
        <v>0</v>
      </c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46">
        <v>45987.477094907401</v>
      </c>
      <c r="X1623" s="6" t="s">
        <v>4400</v>
      </c>
      <c r="Y1623" s="6" t="s">
        <v>518</v>
      </c>
    </row>
    <row r="1624" spans="1:25">
      <c r="A1624" s="6">
        <v>2026</v>
      </c>
      <c r="B1624" s="6" t="s">
        <v>530</v>
      </c>
      <c r="C1624" s="6" t="s">
        <v>531</v>
      </c>
      <c r="D1624" s="6" t="s">
        <v>1789</v>
      </c>
      <c r="E1624" s="6" t="s">
        <v>1790</v>
      </c>
      <c r="F1624" s="6" t="s">
        <v>534</v>
      </c>
      <c r="G1624" s="6" t="s">
        <v>528</v>
      </c>
      <c r="H1624" s="6" t="s">
        <v>526</v>
      </c>
      <c r="I1624" s="6">
        <v>5000</v>
      </c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46">
        <v>45987.477094907401</v>
      </c>
      <c r="X1624" s="6" t="s">
        <v>4400</v>
      </c>
      <c r="Y1624" s="6" t="s">
        <v>518</v>
      </c>
    </row>
    <row r="1625" spans="1:25">
      <c r="A1625" s="6">
        <v>2026</v>
      </c>
      <c r="B1625" s="6" t="s">
        <v>530</v>
      </c>
      <c r="C1625" s="6" t="s">
        <v>531</v>
      </c>
      <c r="D1625" s="6" t="s">
        <v>1795</v>
      </c>
      <c r="E1625" s="6" t="s">
        <v>1796</v>
      </c>
      <c r="F1625" s="6" t="s">
        <v>534</v>
      </c>
      <c r="G1625" s="6" t="s">
        <v>528</v>
      </c>
      <c r="H1625" s="6" t="s">
        <v>526</v>
      </c>
      <c r="I1625" s="6">
        <v>109902.33</v>
      </c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46">
        <v>45987.477094907401</v>
      </c>
      <c r="X1625" s="6" t="s">
        <v>4400</v>
      </c>
      <c r="Y1625" s="6" t="s">
        <v>518</v>
      </c>
    </row>
    <row r="1626" spans="1:25">
      <c r="A1626" s="6">
        <v>2026</v>
      </c>
      <c r="B1626" s="6" t="s">
        <v>530</v>
      </c>
      <c r="C1626" s="6" t="s">
        <v>531</v>
      </c>
      <c r="D1626" s="6" t="s">
        <v>2803</v>
      </c>
      <c r="E1626" s="6" t="s">
        <v>2804</v>
      </c>
      <c r="F1626" s="6" t="s">
        <v>534</v>
      </c>
      <c r="G1626" s="6" t="s">
        <v>528</v>
      </c>
      <c r="H1626" s="6" t="s">
        <v>526</v>
      </c>
      <c r="I1626" s="6">
        <v>0</v>
      </c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46">
        <v>45987.477094907401</v>
      </c>
      <c r="X1626" s="6" t="s">
        <v>4400</v>
      </c>
      <c r="Y1626" s="6" t="s">
        <v>518</v>
      </c>
    </row>
    <row r="1627" spans="1:25">
      <c r="A1627" s="6">
        <v>2026</v>
      </c>
      <c r="B1627" s="6" t="s">
        <v>530</v>
      </c>
      <c r="C1627" s="6" t="s">
        <v>531</v>
      </c>
      <c r="D1627" s="6" t="s">
        <v>3081</v>
      </c>
      <c r="E1627" s="6" t="s">
        <v>3082</v>
      </c>
      <c r="F1627" s="6" t="s">
        <v>534</v>
      </c>
      <c r="G1627" s="6" t="s">
        <v>528</v>
      </c>
      <c r="H1627" s="6" t="s">
        <v>526</v>
      </c>
      <c r="I1627" s="6">
        <v>0</v>
      </c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46">
        <v>45987.477094907401</v>
      </c>
      <c r="X1627" s="6" t="s">
        <v>4400</v>
      </c>
      <c r="Y1627" s="6" t="s">
        <v>518</v>
      </c>
    </row>
    <row r="1628" spans="1:25">
      <c r="A1628" s="6">
        <v>2026</v>
      </c>
      <c r="B1628" s="6" t="s">
        <v>530</v>
      </c>
      <c r="C1628" s="6" t="s">
        <v>531</v>
      </c>
      <c r="D1628" s="6" t="s">
        <v>3913</v>
      </c>
      <c r="E1628" s="6" t="s">
        <v>3914</v>
      </c>
      <c r="F1628" s="6" t="s">
        <v>534</v>
      </c>
      <c r="G1628" s="6" t="s">
        <v>528</v>
      </c>
      <c r="H1628" s="6" t="s">
        <v>526</v>
      </c>
      <c r="I1628" s="6">
        <v>787372.23</v>
      </c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46">
        <v>45987.477094907401</v>
      </c>
      <c r="X1628" s="6" t="s">
        <v>4400</v>
      </c>
      <c r="Y1628" s="6" t="s">
        <v>518</v>
      </c>
    </row>
    <row r="1629" spans="1:25">
      <c r="A1629" s="6">
        <v>2026</v>
      </c>
      <c r="B1629" s="6" t="s">
        <v>530</v>
      </c>
      <c r="C1629" s="6" t="s">
        <v>531</v>
      </c>
      <c r="D1629" s="6" t="s">
        <v>777</v>
      </c>
      <c r="E1629" s="6" t="s">
        <v>778</v>
      </c>
      <c r="F1629" s="6" t="s">
        <v>534</v>
      </c>
      <c r="G1629" s="6" t="s">
        <v>528</v>
      </c>
      <c r="H1629" s="6" t="s">
        <v>526</v>
      </c>
      <c r="I1629" s="6">
        <v>0</v>
      </c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46">
        <v>45987.477094907401</v>
      </c>
      <c r="X1629" s="6" t="s">
        <v>4400</v>
      </c>
      <c r="Y1629" s="6" t="s">
        <v>518</v>
      </c>
    </row>
    <row r="1630" spans="1:25">
      <c r="A1630" s="6">
        <v>2026</v>
      </c>
      <c r="B1630" s="6" t="s">
        <v>530</v>
      </c>
      <c r="C1630" s="6" t="s">
        <v>531</v>
      </c>
      <c r="D1630" s="6" t="s">
        <v>1803</v>
      </c>
      <c r="E1630" s="6" t="s">
        <v>1804</v>
      </c>
      <c r="F1630" s="6" t="s">
        <v>534</v>
      </c>
      <c r="G1630" s="6" t="s">
        <v>528</v>
      </c>
      <c r="H1630" s="6" t="s">
        <v>526</v>
      </c>
      <c r="I1630" s="6">
        <v>0</v>
      </c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46">
        <v>45987.477094907401</v>
      </c>
      <c r="X1630" s="6" t="s">
        <v>4400</v>
      </c>
      <c r="Y1630" s="6" t="s">
        <v>518</v>
      </c>
    </row>
    <row r="1631" spans="1:25">
      <c r="A1631" s="6">
        <v>2026</v>
      </c>
      <c r="B1631" s="6" t="s">
        <v>530</v>
      </c>
      <c r="C1631" s="6" t="s">
        <v>531</v>
      </c>
      <c r="D1631" s="6" t="s">
        <v>3555</v>
      </c>
      <c r="E1631" s="6" t="s">
        <v>3556</v>
      </c>
      <c r="F1631" s="6" t="s">
        <v>534</v>
      </c>
      <c r="G1631" s="6" t="s">
        <v>528</v>
      </c>
      <c r="H1631" s="6" t="s">
        <v>526</v>
      </c>
      <c r="I1631" s="6">
        <v>1468012.31</v>
      </c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46">
        <v>45987.477094907401</v>
      </c>
      <c r="X1631" s="6" t="s">
        <v>4400</v>
      </c>
      <c r="Y1631" s="6" t="s">
        <v>518</v>
      </c>
    </row>
    <row r="1632" spans="1:25">
      <c r="A1632" s="6">
        <v>2026</v>
      </c>
      <c r="B1632" s="6" t="s">
        <v>530</v>
      </c>
      <c r="C1632" s="6" t="s">
        <v>531</v>
      </c>
      <c r="D1632" s="6" t="s">
        <v>2463</v>
      </c>
      <c r="E1632" s="6" t="s">
        <v>2464</v>
      </c>
      <c r="F1632" s="6" t="s">
        <v>534</v>
      </c>
      <c r="G1632" s="6" t="s">
        <v>528</v>
      </c>
      <c r="H1632" s="6" t="s">
        <v>526</v>
      </c>
      <c r="I1632" s="6">
        <v>0</v>
      </c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46">
        <v>45987.477094907401</v>
      </c>
      <c r="X1632" s="6" t="s">
        <v>4400</v>
      </c>
      <c r="Y1632" s="6" t="s">
        <v>518</v>
      </c>
    </row>
    <row r="1633" spans="1:25">
      <c r="A1633" s="6">
        <v>2026</v>
      </c>
      <c r="B1633" s="6" t="s">
        <v>530</v>
      </c>
      <c r="C1633" s="6" t="s">
        <v>531</v>
      </c>
      <c r="D1633" s="6" t="s">
        <v>1013</v>
      </c>
      <c r="E1633" s="6" t="s">
        <v>1014</v>
      </c>
      <c r="F1633" s="6" t="s">
        <v>534</v>
      </c>
      <c r="G1633" s="6" t="s">
        <v>528</v>
      </c>
      <c r="H1633" s="6" t="s">
        <v>526</v>
      </c>
      <c r="I1633" s="6">
        <v>0</v>
      </c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46">
        <v>45987.477094907401</v>
      </c>
      <c r="X1633" s="6" t="s">
        <v>4400</v>
      </c>
      <c r="Y1633" s="6" t="s">
        <v>518</v>
      </c>
    </row>
    <row r="1634" spans="1:25">
      <c r="A1634" s="6">
        <v>2026</v>
      </c>
      <c r="B1634" s="6" t="s">
        <v>530</v>
      </c>
      <c r="C1634" s="6" t="s">
        <v>531</v>
      </c>
      <c r="D1634" s="6" t="s">
        <v>1663</v>
      </c>
      <c r="E1634" s="6" t="s">
        <v>1664</v>
      </c>
      <c r="F1634" s="6" t="s">
        <v>534</v>
      </c>
      <c r="G1634" s="6" t="s">
        <v>528</v>
      </c>
      <c r="H1634" s="6" t="s">
        <v>526</v>
      </c>
      <c r="I1634" s="6">
        <v>0</v>
      </c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46">
        <v>45987.477094907401</v>
      </c>
      <c r="X1634" s="6" t="s">
        <v>4400</v>
      </c>
      <c r="Y1634" s="6" t="s">
        <v>518</v>
      </c>
    </row>
    <row r="1635" spans="1:25">
      <c r="A1635" s="6">
        <v>2026</v>
      </c>
      <c r="B1635" s="6" t="s">
        <v>530</v>
      </c>
      <c r="C1635" s="6" t="s">
        <v>531</v>
      </c>
      <c r="D1635" s="6" t="s">
        <v>2641</v>
      </c>
      <c r="E1635" s="6" t="s">
        <v>2642</v>
      </c>
      <c r="F1635" s="6" t="s">
        <v>534</v>
      </c>
      <c r="G1635" s="6" t="s">
        <v>528</v>
      </c>
      <c r="H1635" s="6" t="s">
        <v>526</v>
      </c>
      <c r="I1635" s="6">
        <v>0</v>
      </c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46">
        <v>45987.477094907401</v>
      </c>
      <c r="X1635" s="6" t="s">
        <v>4400</v>
      </c>
      <c r="Y1635" s="6" t="s">
        <v>518</v>
      </c>
    </row>
    <row r="1636" spans="1:25">
      <c r="A1636" s="6">
        <v>2026</v>
      </c>
      <c r="B1636" s="6" t="s">
        <v>530</v>
      </c>
      <c r="C1636" s="6" t="s">
        <v>531</v>
      </c>
      <c r="D1636" s="6" t="s">
        <v>1875</v>
      </c>
      <c r="E1636" s="6" t="s">
        <v>1876</v>
      </c>
      <c r="F1636" s="6" t="s">
        <v>534</v>
      </c>
      <c r="G1636" s="6" t="s">
        <v>528</v>
      </c>
      <c r="H1636" s="6" t="s">
        <v>526</v>
      </c>
      <c r="I1636" s="6">
        <v>0</v>
      </c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46">
        <v>45987.477094907401</v>
      </c>
      <c r="X1636" s="6" t="s">
        <v>4400</v>
      </c>
      <c r="Y1636" s="6" t="s">
        <v>518</v>
      </c>
    </row>
    <row r="1637" spans="1:25">
      <c r="A1637" s="6">
        <v>2026</v>
      </c>
      <c r="B1637" s="6" t="s">
        <v>530</v>
      </c>
      <c r="C1637" s="6" t="s">
        <v>531</v>
      </c>
      <c r="D1637" s="6" t="s">
        <v>929</v>
      </c>
      <c r="E1637" s="6" t="s">
        <v>930</v>
      </c>
      <c r="F1637" s="6" t="s">
        <v>534</v>
      </c>
      <c r="G1637" s="6" t="s">
        <v>528</v>
      </c>
      <c r="H1637" s="6" t="s">
        <v>526</v>
      </c>
      <c r="I1637" s="6">
        <v>0</v>
      </c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46">
        <v>45987.477094907401</v>
      </c>
      <c r="X1637" s="6" t="s">
        <v>4400</v>
      </c>
      <c r="Y1637" s="6" t="s">
        <v>518</v>
      </c>
    </row>
    <row r="1638" spans="1:25">
      <c r="A1638" s="6">
        <v>2026</v>
      </c>
      <c r="B1638" s="6" t="s">
        <v>530</v>
      </c>
      <c r="C1638" s="6" t="s">
        <v>531</v>
      </c>
      <c r="D1638" s="6" t="s">
        <v>789</v>
      </c>
      <c r="E1638" s="6" t="s">
        <v>790</v>
      </c>
      <c r="F1638" s="6" t="s">
        <v>534</v>
      </c>
      <c r="G1638" s="6" t="s">
        <v>528</v>
      </c>
      <c r="H1638" s="6" t="s">
        <v>526</v>
      </c>
      <c r="I1638" s="6">
        <v>0</v>
      </c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46">
        <v>45987.477094907401</v>
      </c>
      <c r="X1638" s="6" t="s">
        <v>4400</v>
      </c>
      <c r="Y1638" s="6" t="s">
        <v>518</v>
      </c>
    </row>
    <row r="1639" spans="1:25">
      <c r="A1639" s="6">
        <v>2026</v>
      </c>
      <c r="B1639" s="6" t="s">
        <v>530</v>
      </c>
      <c r="C1639" s="6" t="s">
        <v>531</v>
      </c>
      <c r="D1639" s="6" t="s">
        <v>3071</v>
      </c>
      <c r="E1639" s="6" t="s">
        <v>3072</v>
      </c>
      <c r="F1639" s="6" t="s">
        <v>534</v>
      </c>
      <c r="G1639" s="6" t="s">
        <v>528</v>
      </c>
      <c r="H1639" s="6" t="s">
        <v>526</v>
      </c>
      <c r="I1639" s="6">
        <v>0</v>
      </c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46">
        <v>45987.477094907401</v>
      </c>
      <c r="X1639" s="6" t="s">
        <v>4400</v>
      </c>
      <c r="Y1639" s="6" t="s">
        <v>518</v>
      </c>
    </row>
    <row r="1640" spans="1:25">
      <c r="A1640" s="6">
        <v>2026</v>
      </c>
      <c r="B1640" s="6" t="s">
        <v>530</v>
      </c>
      <c r="C1640" s="6" t="s">
        <v>531</v>
      </c>
      <c r="D1640" s="6" t="s">
        <v>3271</v>
      </c>
      <c r="E1640" s="6" t="s">
        <v>3272</v>
      </c>
      <c r="F1640" s="6" t="s">
        <v>534</v>
      </c>
      <c r="G1640" s="6" t="s">
        <v>528</v>
      </c>
      <c r="H1640" s="6" t="s">
        <v>526</v>
      </c>
      <c r="I1640" s="6">
        <v>0</v>
      </c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46">
        <v>45987.477094907401</v>
      </c>
      <c r="X1640" s="6" t="s">
        <v>4400</v>
      </c>
      <c r="Y1640" s="6" t="s">
        <v>518</v>
      </c>
    </row>
    <row r="1641" spans="1:25">
      <c r="A1641" s="6">
        <v>2026</v>
      </c>
      <c r="B1641" s="6" t="s">
        <v>530</v>
      </c>
      <c r="C1641" s="6" t="s">
        <v>531</v>
      </c>
      <c r="D1641" s="6" t="s">
        <v>3115</v>
      </c>
      <c r="E1641" s="6" t="s">
        <v>3116</v>
      </c>
      <c r="F1641" s="6" t="s">
        <v>534</v>
      </c>
      <c r="G1641" s="6" t="s">
        <v>528</v>
      </c>
      <c r="H1641" s="6" t="s">
        <v>526</v>
      </c>
      <c r="I1641" s="6">
        <v>0</v>
      </c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46">
        <v>45987.477094907401</v>
      </c>
      <c r="X1641" s="6" t="s">
        <v>4400</v>
      </c>
      <c r="Y1641" s="6" t="s">
        <v>518</v>
      </c>
    </row>
    <row r="1642" spans="1:25">
      <c r="A1642" s="6">
        <v>2026</v>
      </c>
      <c r="B1642" s="6" t="s">
        <v>530</v>
      </c>
      <c r="C1642" s="6" t="s">
        <v>531</v>
      </c>
      <c r="D1642" s="6" t="s">
        <v>1075</v>
      </c>
      <c r="E1642" s="6" t="s">
        <v>1076</v>
      </c>
      <c r="F1642" s="6" t="s">
        <v>534</v>
      </c>
      <c r="G1642" s="6" t="s">
        <v>528</v>
      </c>
      <c r="H1642" s="6" t="s">
        <v>526</v>
      </c>
      <c r="I1642" s="6">
        <v>26497.759999999998</v>
      </c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46">
        <v>45987.477094907401</v>
      </c>
      <c r="X1642" s="6" t="s">
        <v>4400</v>
      </c>
      <c r="Y1642" s="6" t="s">
        <v>518</v>
      </c>
    </row>
    <row r="1643" spans="1:25">
      <c r="A1643" s="6">
        <v>2026</v>
      </c>
      <c r="B1643" s="6" t="s">
        <v>530</v>
      </c>
      <c r="C1643" s="6" t="s">
        <v>531</v>
      </c>
      <c r="D1643" s="6" t="s">
        <v>1865</v>
      </c>
      <c r="E1643" s="6" t="s">
        <v>1866</v>
      </c>
      <c r="F1643" s="6" t="s">
        <v>534</v>
      </c>
      <c r="G1643" s="6" t="s">
        <v>528</v>
      </c>
      <c r="H1643" s="6" t="s">
        <v>526</v>
      </c>
      <c r="I1643" s="6">
        <v>151675.45000000001</v>
      </c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46">
        <v>45987.477094907401</v>
      </c>
      <c r="X1643" s="6" t="s">
        <v>4400</v>
      </c>
      <c r="Y1643" s="6" t="s">
        <v>518</v>
      </c>
    </row>
    <row r="1644" spans="1:25">
      <c r="A1644" s="6">
        <v>2026</v>
      </c>
      <c r="B1644" s="6" t="s">
        <v>530</v>
      </c>
      <c r="C1644" s="6" t="s">
        <v>531</v>
      </c>
      <c r="D1644" s="6" t="s">
        <v>1853</v>
      </c>
      <c r="E1644" s="6" t="s">
        <v>1854</v>
      </c>
      <c r="F1644" s="6" t="s">
        <v>534</v>
      </c>
      <c r="G1644" s="6" t="s">
        <v>528</v>
      </c>
      <c r="H1644" s="6" t="s">
        <v>526</v>
      </c>
      <c r="I1644" s="6">
        <v>0</v>
      </c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46">
        <v>45987.477094907401</v>
      </c>
      <c r="X1644" s="6" t="s">
        <v>4400</v>
      </c>
      <c r="Y1644" s="6" t="s">
        <v>518</v>
      </c>
    </row>
    <row r="1645" spans="1:25">
      <c r="A1645" s="6">
        <v>2026</v>
      </c>
      <c r="B1645" s="6" t="s">
        <v>530</v>
      </c>
      <c r="C1645" s="6" t="s">
        <v>531</v>
      </c>
      <c r="D1645" s="6" t="s">
        <v>3941</v>
      </c>
      <c r="E1645" s="6" t="s">
        <v>3942</v>
      </c>
      <c r="F1645" s="6" t="s">
        <v>534</v>
      </c>
      <c r="G1645" s="6" t="s">
        <v>528</v>
      </c>
      <c r="H1645" s="6" t="s">
        <v>526</v>
      </c>
      <c r="I1645" s="6">
        <v>0</v>
      </c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46">
        <v>45987.477094907401</v>
      </c>
      <c r="X1645" s="6" t="s">
        <v>4400</v>
      </c>
      <c r="Y1645" s="6" t="s">
        <v>518</v>
      </c>
    </row>
    <row r="1646" spans="1:25">
      <c r="A1646" s="6">
        <v>2026</v>
      </c>
      <c r="B1646" s="6" t="s">
        <v>530</v>
      </c>
      <c r="C1646" s="6" t="s">
        <v>531</v>
      </c>
      <c r="D1646" s="6" t="s">
        <v>3837</v>
      </c>
      <c r="E1646" s="6" t="s">
        <v>3838</v>
      </c>
      <c r="F1646" s="6" t="s">
        <v>534</v>
      </c>
      <c r="G1646" s="6" t="s">
        <v>528</v>
      </c>
      <c r="H1646" s="6" t="s">
        <v>526</v>
      </c>
      <c r="I1646" s="6">
        <v>0</v>
      </c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46">
        <v>45987.477094907401</v>
      </c>
      <c r="X1646" s="6" t="s">
        <v>4400</v>
      </c>
      <c r="Y1646" s="6" t="s">
        <v>518</v>
      </c>
    </row>
    <row r="1647" spans="1:25">
      <c r="A1647" s="6">
        <v>2026</v>
      </c>
      <c r="B1647" s="6" t="s">
        <v>530</v>
      </c>
      <c r="C1647" s="6" t="s">
        <v>531</v>
      </c>
      <c r="D1647" s="6" t="s">
        <v>2147</v>
      </c>
      <c r="E1647" s="6" t="s">
        <v>2148</v>
      </c>
      <c r="F1647" s="6" t="s">
        <v>534</v>
      </c>
      <c r="G1647" s="6" t="s">
        <v>528</v>
      </c>
      <c r="H1647" s="6" t="s">
        <v>526</v>
      </c>
      <c r="I1647" s="6">
        <v>0</v>
      </c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46">
        <v>45987.477094907401</v>
      </c>
      <c r="X1647" s="6" t="s">
        <v>4400</v>
      </c>
      <c r="Y1647" s="6" t="s">
        <v>518</v>
      </c>
    </row>
    <row r="1648" spans="1:25">
      <c r="A1648" s="6">
        <v>2026</v>
      </c>
      <c r="B1648" s="6" t="s">
        <v>530</v>
      </c>
      <c r="C1648" s="6" t="s">
        <v>531</v>
      </c>
      <c r="D1648" s="6" t="s">
        <v>3707</v>
      </c>
      <c r="E1648" s="6" t="s">
        <v>3708</v>
      </c>
      <c r="F1648" s="6" t="s">
        <v>534</v>
      </c>
      <c r="G1648" s="6" t="s">
        <v>528</v>
      </c>
      <c r="H1648" s="6" t="s">
        <v>526</v>
      </c>
      <c r="I1648" s="6">
        <v>0</v>
      </c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46">
        <v>45987.477094907401</v>
      </c>
      <c r="X1648" s="6" t="s">
        <v>4400</v>
      </c>
      <c r="Y1648" s="6" t="s">
        <v>518</v>
      </c>
    </row>
    <row r="1649" spans="1:25">
      <c r="A1649" s="6">
        <v>2026</v>
      </c>
      <c r="B1649" s="6" t="s">
        <v>530</v>
      </c>
      <c r="C1649" s="6" t="s">
        <v>531</v>
      </c>
      <c r="D1649" s="6" t="s">
        <v>3219</v>
      </c>
      <c r="E1649" s="6" t="s">
        <v>3220</v>
      </c>
      <c r="F1649" s="6" t="s">
        <v>534</v>
      </c>
      <c r="G1649" s="6" t="s">
        <v>528</v>
      </c>
      <c r="H1649" s="6" t="s">
        <v>526</v>
      </c>
      <c r="I1649" s="6">
        <v>0</v>
      </c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46">
        <v>45987.477094907401</v>
      </c>
      <c r="X1649" s="6" t="s">
        <v>4400</v>
      </c>
      <c r="Y1649" s="6" t="s">
        <v>518</v>
      </c>
    </row>
    <row r="1650" spans="1:25">
      <c r="A1650" s="6">
        <v>2026</v>
      </c>
      <c r="B1650" s="6" t="s">
        <v>530</v>
      </c>
      <c r="C1650" s="6" t="s">
        <v>531</v>
      </c>
      <c r="D1650" s="6" t="s">
        <v>1081</v>
      </c>
      <c r="E1650" s="6" t="s">
        <v>1082</v>
      </c>
      <c r="F1650" s="6" t="s">
        <v>534</v>
      </c>
      <c r="G1650" s="6" t="s">
        <v>528</v>
      </c>
      <c r="H1650" s="6" t="s">
        <v>526</v>
      </c>
      <c r="I1650" s="6">
        <v>0</v>
      </c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46">
        <v>45987.477094907401</v>
      </c>
      <c r="X1650" s="6" t="s">
        <v>4400</v>
      </c>
      <c r="Y1650" s="6" t="s">
        <v>518</v>
      </c>
    </row>
    <row r="1651" spans="1:25">
      <c r="A1651" s="6">
        <v>2026</v>
      </c>
      <c r="B1651" s="6" t="s">
        <v>530</v>
      </c>
      <c r="C1651" s="6" t="s">
        <v>531</v>
      </c>
      <c r="D1651" s="6" t="s">
        <v>3857</v>
      </c>
      <c r="E1651" s="6" t="s">
        <v>3858</v>
      </c>
      <c r="F1651" s="6" t="s">
        <v>534</v>
      </c>
      <c r="G1651" s="6" t="s">
        <v>528</v>
      </c>
      <c r="H1651" s="6" t="s">
        <v>526</v>
      </c>
      <c r="I1651" s="6">
        <v>276330.28000000003</v>
      </c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46">
        <v>45987.477094907401</v>
      </c>
      <c r="X1651" s="6" t="s">
        <v>4400</v>
      </c>
      <c r="Y1651" s="6" t="s">
        <v>518</v>
      </c>
    </row>
    <row r="1652" spans="1:25">
      <c r="A1652" s="6">
        <v>2026</v>
      </c>
      <c r="B1652" s="6" t="s">
        <v>530</v>
      </c>
      <c r="C1652" s="6" t="s">
        <v>531</v>
      </c>
      <c r="D1652" s="6" t="s">
        <v>2475</v>
      </c>
      <c r="E1652" s="6" t="s">
        <v>2476</v>
      </c>
      <c r="F1652" s="6" t="s">
        <v>534</v>
      </c>
      <c r="G1652" s="6" t="s">
        <v>528</v>
      </c>
      <c r="H1652" s="6" t="s">
        <v>526</v>
      </c>
      <c r="I1652" s="6">
        <v>2786118.03</v>
      </c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46">
        <v>45987.477094907401</v>
      </c>
      <c r="X1652" s="6" t="s">
        <v>4400</v>
      </c>
      <c r="Y1652" s="6" t="s">
        <v>518</v>
      </c>
    </row>
    <row r="1653" spans="1:25">
      <c r="A1653" s="6">
        <v>2026</v>
      </c>
      <c r="B1653" s="6" t="s">
        <v>530</v>
      </c>
      <c r="C1653" s="6" t="s">
        <v>531</v>
      </c>
      <c r="D1653" s="6" t="s">
        <v>2737</v>
      </c>
      <c r="E1653" s="6" t="s">
        <v>2738</v>
      </c>
      <c r="F1653" s="6" t="s">
        <v>534</v>
      </c>
      <c r="G1653" s="6" t="s">
        <v>528</v>
      </c>
      <c r="H1653" s="6" t="s">
        <v>526</v>
      </c>
      <c r="I1653" s="6">
        <v>0</v>
      </c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46">
        <v>45987.477094907401</v>
      </c>
      <c r="X1653" s="6" t="s">
        <v>4400</v>
      </c>
      <c r="Y1653" s="6" t="s">
        <v>518</v>
      </c>
    </row>
    <row r="1654" spans="1:25">
      <c r="A1654" s="6">
        <v>2026</v>
      </c>
      <c r="B1654" s="6" t="s">
        <v>530</v>
      </c>
      <c r="C1654" s="6" t="s">
        <v>531</v>
      </c>
      <c r="D1654" s="6" t="s">
        <v>1179</v>
      </c>
      <c r="E1654" s="6" t="s">
        <v>1180</v>
      </c>
      <c r="F1654" s="6" t="s">
        <v>534</v>
      </c>
      <c r="G1654" s="6" t="s">
        <v>528</v>
      </c>
      <c r="H1654" s="6" t="s">
        <v>526</v>
      </c>
      <c r="I1654" s="6">
        <v>545.44000000000005</v>
      </c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46">
        <v>45987.477094907401</v>
      </c>
      <c r="X1654" s="6" t="s">
        <v>4400</v>
      </c>
      <c r="Y1654" s="6" t="s">
        <v>518</v>
      </c>
    </row>
    <row r="1655" spans="1:25">
      <c r="A1655" s="6">
        <v>2026</v>
      </c>
      <c r="B1655" s="6" t="s">
        <v>530</v>
      </c>
      <c r="C1655" s="6" t="s">
        <v>531</v>
      </c>
      <c r="D1655" s="6" t="s">
        <v>3675</v>
      </c>
      <c r="E1655" s="6" t="s">
        <v>3676</v>
      </c>
      <c r="F1655" s="6" t="s">
        <v>534</v>
      </c>
      <c r="G1655" s="6" t="s">
        <v>528</v>
      </c>
      <c r="H1655" s="6" t="s">
        <v>526</v>
      </c>
      <c r="I1655" s="6">
        <v>0</v>
      </c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46">
        <v>45987.477094907401</v>
      </c>
      <c r="X1655" s="6" t="s">
        <v>4400</v>
      </c>
      <c r="Y1655" s="6" t="s">
        <v>518</v>
      </c>
    </row>
    <row r="1656" spans="1:25">
      <c r="A1656" s="6">
        <v>2026</v>
      </c>
      <c r="B1656" s="6" t="s">
        <v>530</v>
      </c>
      <c r="C1656" s="6" t="s">
        <v>531</v>
      </c>
      <c r="D1656" s="6" t="s">
        <v>2927</v>
      </c>
      <c r="E1656" s="6" t="s">
        <v>2928</v>
      </c>
      <c r="F1656" s="6" t="s">
        <v>534</v>
      </c>
      <c r="G1656" s="6" t="s">
        <v>528</v>
      </c>
      <c r="H1656" s="6" t="s">
        <v>526</v>
      </c>
      <c r="I1656" s="6">
        <v>681246.1</v>
      </c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46">
        <v>45987.477094907401</v>
      </c>
      <c r="X1656" s="6" t="s">
        <v>4400</v>
      </c>
      <c r="Y1656" s="6" t="s">
        <v>518</v>
      </c>
    </row>
    <row r="1657" spans="1:25">
      <c r="A1657" s="6">
        <v>2026</v>
      </c>
      <c r="B1657" s="6" t="s">
        <v>530</v>
      </c>
      <c r="C1657" s="6" t="s">
        <v>531</v>
      </c>
      <c r="D1657" s="6" t="s">
        <v>3607</v>
      </c>
      <c r="E1657" s="6" t="s">
        <v>3608</v>
      </c>
      <c r="F1657" s="6" t="s">
        <v>534</v>
      </c>
      <c r="G1657" s="6" t="s">
        <v>528</v>
      </c>
      <c r="H1657" s="6" t="s">
        <v>526</v>
      </c>
      <c r="I1657" s="6">
        <v>3389104.41</v>
      </c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46">
        <v>45987.477094907401</v>
      </c>
      <c r="X1657" s="6" t="s">
        <v>4400</v>
      </c>
      <c r="Y1657" s="6" t="s">
        <v>518</v>
      </c>
    </row>
    <row r="1658" spans="1:25">
      <c r="A1658" s="6">
        <v>2026</v>
      </c>
      <c r="B1658" s="6" t="s">
        <v>530</v>
      </c>
      <c r="C1658" s="6" t="s">
        <v>531</v>
      </c>
      <c r="D1658" s="6" t="s">
        <v>2179</v>
      </c>
      <c r="E1658" s="6" t="s">
        <v>2180</v>
      </c>
      <c r="F1658" s="6" t="s">
        <v>534</v>
      </c>
      <c r="G1658" s="6" t="s">
        <v>528</v>
      </c>
      <c r="H1658" s="6" t="s">
        <v>526</v>
      </c>
      <c r="I1658" s="6">
        <v>12171500</v>
      </c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46">
        <v>45987.477094907401</v>
      </c>
      <c r="X1658" s="6" t="s">
        <v>4400</v>
      </c>
      <c r="Y1658" s="6" t="s">
        <v>518</v>
      </c>
    </row>
    <row r="1659" spans="1:25">
      <c r="A1659" s="6">
        <v>2026</v>
      </c>
      <c r="B1659" s="6" t="s">
        <v>530</v>
      </c>
      <c r="C1659" s="6" t="s">
        <v>531</v>
      </c>
      <c r="D1659" s="6" t="s">
        <v>2771</v>
      </c>
      <c r="E1659" s="6" t="s">
        <v>2772</v>
      </c>
      <c r="F1659" s="6" t="s">
        <v>534</v>
      </c>
      <c r="G1659" s="6" t="s">
        <v>528</v>
      </c>
      <c r="H1659" s="6" t="s">
        <v>526</v>
      </c>
      <c r="I1659" s="6">
        <v>49500</v>
      </c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46">
        <v>45987.477094907401</v>
      </c>
      <c r="X1659" s="6" t="s">
        <v>4400</v>
      </c>
      <c r="Y1659" s="6" t="s">
        <v>518</v>
      </c>
    </row>
    <row r="1660" spans="1:25">
      <c r="A1660" s="6">
        <v>2026</v>
      </c>
      <c r="B1660" s="6" t="s">
        <v>530</v>
      </c>
      <c r="C1660" s="6" t="s">
        <v>531</v>
      </c>
      <c r="D1660" s="6" t="s">
        <v>4103</v>
      </c>
      <c r="E1660" s="6" t="s">
        <v>4104</v>
      </c>
      <c r="F1660" s="6" t="s">
        <v>534</v>
      </c>
      <c r="G1660" s="6" t="s">
        <v>528</v>
      </c>
      <c r="H1660" s="6" t="s">
        <v>526</v>
      </c>
      <c r="I1660" s="6">
        <v>685.24</v>
      </c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46">
        <v>45987.477094907401</v>
      </c>
      <c r="X1660" s="6" t="s">
        <v>4400</v>
      </c>
      <c r="Y1660" s="6" t="s">
        <v>518</v>
      </c>
    </row>
    <row r="1661" spans="1:25">
      <c r="A1661" s="6">
        <v>2026</v>
      </c>
      <c r="B1661" s="6" t="s">
        <v>530</v>
      </c>
      <c r="C1661" s="6" t="s">
        <v>531</v>
      </c>
      <c r="D1661" s="6" t="s">
        <v>3661</v>
      </c>
      <c r="E1661" s="6" t="s">
        <v>3662</v>
      </c>
      <c r="F1661" s="6" t="s">
        <v>534</v>
      </c>
      <c r="G1661" s="6" t="s">
        <v>528</v>
      </c>
      <c r="H1661" s="6" t="s">
        <v>526</v>
      </c>
      <c r="I1661" s="6">
        <v>135000</v>
      </c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46">
        <v>45987.477094907401</v>
      </c>
      <c r="X1661" s="6" t="s">
        <v>4400</v>
      </c>
      <c r="Y1661" s="6" t="s">
        <v>518</v>
      </c>
    </row>
    <row r="1662" spans="1:25">
      <c r="A1662" s="6">
        <v>2026</v>
      </c>
      <c r="B1662" s="6" t="s">
        <v>530</v>
      </c>
      <c r="C1662" s="6" t="s">
        <v>531</v>
      </c>
      <c r="D1662" s="6" t="s">
        <v>2241</v>
      </c>
      <c r="E1662" s="6" t="s">
        <v>2242</v>
      </c>
      <c r="F1662" s="6" t="s">
        <v>534</v>
      </c>
      <c r="G1662" s="6" t="s">
        <v>528</v>
      </c>
      <c r="H1662" s="6" t="s">
        <v>526</v>
      </c>
      <c r="I1662" s="6">
        <v>0</v>
      </c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46">
        <v>45987.477094907401</v>
      </c>
      <c r="X1662" s="6" t="s">
        <v>4400</v>
      </c>
      <c r="Y1662" s="6" t="s">
        <v>518</v>
      </c>
    </row>
    <row r="1663" spans="1:25">
      <c r="A1663" s="6">
        <v>2026</v>
      </c>
      <c r="B1663" s="6" t="s">
        <v>530</v>
      </c>
      <c r="C1663" s="6" t="s">
        <v>531</v>
      </c>
      <c r="D1663" s="6" t="s">
        <v>3059</v>
      </c>
      <c r="E1663" s="6" t="s">
        <v>3060</v>
      </c>
      <c r="F1663" s="6" t="s">
        <v>534</v>
      </c>
      <c r="G1663" s="6" t="s">
        <v>528</v>
      </c>
      <c r="H1663" s="6" t="s">
        <v>526</v>
      </c>
      <c r="I1663" s="6">
        <v>0</v>
      </c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46">
        <v>45987.477094907401</v>
      </c>
      <c r="X1663" s="6" t="s">
        <v>4400</v>
      </c>
      <c r="Y1663" s="6" t="s">
        <v>518</v>
      </c>
    </row>
    <row r="1664" spans="1:25">
      <c r="A1664" s="6">
        <v>2026</v>
      </c>
      <c r="B1664" s="6" t="s">
        <v>530</v>
      </c>
      <c r="C1664" s="6" t="s">
        <v>531</v>
      </c>
      <c r="D1664" s="6" t="s">
        <v>747</v>
      </c>
      <c r="E1664" s="6" t="s">
        <v>748</v>
      </c>
      <c r="F1664" s="6" t="s">
        <v>534</v>
      </c>
      <c r="G1664" s="6" t="s">
        <v>528</v>
      </c>
      <c r="H1664" s="6" t="s">
        <v>526</v>
      </c>
      <c r="I1664" s="6">
        <v>2002402.68</v>
      </c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46">
        <v>45987.477094907401</v>
      </c>
      <c r="X1664" s="6" t="s">
        <v>4400</v>
      </c>
      <c r="Y1664" s="6" t="s">
        <v>518</v>
      </c>
    </row>
    <row r="1665" spans="1:25">
      <c r="A1665" s="6">
        <v>2026</v>
      </c>
      <c r="B1665" s="6" t="s">
        <v>530</v>
      </c>
      <c r="C1665" s="6" t="s">
        <v>531</v>
      </c>
      <c r="D1665" s="6" t="s">
        <v>4357</v>
      </c>
      <c r="E1665" s="6" t="s">
        <v>4358</v>
      </c>
      <c r="F1665" s="6" t="s">
        <v>534</v>
      </c>
      <c r="G1665" s="6" t="s">
        <v>528</v>
      </c>
      <c r="H1665" s="6" t="s">
        <v>526</v>
      </c>
      <c r="I1665" s="6">
        <v>0</v>
      </c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46">
        <v>45987.477094907401</v>
      </c>
      <c r="X1665" s="6" t="s">
        <v>4400</v>
      </c>
      <c r="Y1665" s="6" t="s">
        <v>518</v>
      </c>
    </row>
    <row r="1666" spans="1:25">
      <c r="A1666" s="6">
        <v>2026</v>
      </c>
      <c r="B1666" s="6" t="s">
        <v>530</v>
      </c>
      <c r="C1666" s="6" t="s">
        <v>531</v>
      </c>
      <c r="D1666" s="6" t="s">
        <v>3687</v>
      </c>
      <c r="E1666" s="6" t="s">
        <v>3688</v>
      </c>
      <c r="F1666" s="6" t="s">
        <v>534</v>
      </c>
      <c r="G1666" s="6" t="s">
        <v>528</v>
      </c>
      <c r="H1666" s="6" t="s">
        <v>526</v>
      </c>
      <c r="I1666" s="6">
        <v>0</v>
      </c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46">
        <v>45987.477094907401</v>
      </c>
      <c r="X1666" s="6" t="s">
        <v>4400</v>
      </c>
      <c r="Y1666" s="6" t="s">
        <v>518</v>
      </c>
    </row>
    <row r="1667" spans="1:25">
      <c r="A1667" s="6">
        <v>2026</v>
      </c>
      <c r="B1667" s="6" t="s">
        <v>530</v>
      </c>
      <c r="C1667" s="6" t="s">
        <v>531</v>
      </c>
      <c r="D1667" s="6" t="s">
        <v>3281</v>
      </c>
      <c r="E1667" s="6" t="s">
        <v>3282</v>
      </c>
      <c r="F1667" s="6" t="s">
        <v>534</v>
      </c>
      <c r="G1667" s="6" t="s">
        <v>528</v>
      </c>
      <c r="H1667" s="6" t="s">
        <v>526</v>
      </c>
      <c r="I1667" s="6">
        <v>0</v>
      </c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46">
        <v>45987.477094907401</v>
      </c>
      <c r="X1667" s="6" t="s">
        <v>4400</v>
      </c>
      <c r="Y1667" s="6" t="s">
        <v>518</v>
      </c>
    </row>
    <row r="1668" spans="1:25">
      <c r="A1668" s="6">
        <v>2026</v>
      </c>
      <c r="B1668" s="6" t="s">
        <v>530</v>
      </c>
      <c r="C1668" s="6" t="s">
        <v>531</v>
      </c>
      <c r="D1668" s="6" t="s">
        <v>4199</v>
      </c>
      <c r="E1668" s="6" t="s">
        <v>4200</v>
      </c>
      <c r="F1668" s="6" t="s">
        <v>534</v>
      </c>
      <c r="G1668" s="6" t="s">
        <v>528</v>
      </c>
      <c r="H1668" s="6" t="s">
        <v>526</v>
      </c>
      <c r="I1668" s="6">
        <v>0</v>
      </c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46">
        <v>45987.477094907401</v>
      </c>
      <c r="X1668" s="6" t="s">
        <v>4400</v>
      </c>
      <c r="Y1668" s="6" t="s">
        <v>518</v>
      </c>
    </row>
    <row r="1669" spans="1:25">
      <c r="A1669" s="6">
        <v>2026</v>
      </c>
      <c r="B1669" s="6" t="s">
        <v>530</v>
      </c>
      <c r="C1669" s="6" t="s">
        <v>531</v>
      </c>
      <c r="D1669" s="6" t="s">
        <v>3569</v>
      </c>
      <c r="E1669" s="6" t="s">
        <v>3570</v>
      </c>
      <c r="F1669" s="6" t="s">
        <v>534</v>
      </c>
      <c r="G1669" s="6" t="s">
        <v>528</v>
      </c>
      <c r="H1669" s="6" t="s">
        <v>526</v>
      </c>
      <c r="I1669" s="6">
        <v>418574.98</v>
      </c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46">
        <v>45987.477094907401</v>
      </c>
      <c r="X1669" s="6" t="s">
        <v>4400</v>
      </c>
      <c r="Y1669" s="6" t="s">
        <v>518</v>
      </c>
    </row>
    <row r="1670" spans="1:25">
      <c r="A1670" s="6">
        <v>2026</v>
      </c>
      <c r="B1670" s="6" t="s">
        <v>530</v>
      </c>
      <c r="C1670" s="6" t="s">
        <v>531</v>
      </c>
      <c r="D1670" s="6" t="s">
        <v>3449</v>
      </c>
      <c r="E1670" s="6" t="s">
        <v>3450</v>
      </c>
      <c r="F1670" s="6" t="s">
        <v>534</v>
      </c>
      <c r="G1670" s="6" t="s">
        <v>528</v>
      </c>
      <c r="H1670" s="6" t="s">
        <v>526</v>
      </c>
      <c r="I1670" s="6">
        <v>0</v>
      </c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46">
        <v>45987.477094907401</v>
      </c>
      <c r="X1670" s="6" t="s">
        <v>4400</v>
      </c>
      <c r="Y1670" s="6" t="s">
        <v>518</v>
      </c>
    </row>
    <row r="1671" spans="1:25">
      <c r="A1671" s="6">
        <v>2026</v>
      </c>
      <c r="B1671" s="6" t="s">
        <v>530</v>
      </c>
      <c r="C1671" s="6" t="s">
        <v>531</v>
      </c>
      <c r="D1671" s="6" t="s">
        <v>4019</v>
      </c>
      <c r="E1671" s="6" t="s">
        <v>4020</v>
      </c>
      <c r="F1671" s="6" t="s">
        <v>534</v>
      </c>
      <c r="G1671" s="6" t="s">
        <v>528</v>
      </c>
      <c r="H1671" s="6" t="s">
        <v>526</v>
      </c>
      <c r="I1671" s="6">
        <v>44968.87</v>
      </c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46">
        <v>45987.477094907401</v>
      </c>
      <c r="X1671" s="6" t="s">
        <v>4400</v>
      </c>
      <c r="Y1671" s="6" t="s">
        <v>518</v>
      </c>
    </row>
    <row r="1672" spans="1:25">
      <c r="A1672" s="6">
        <v>2026</v>
      </c>
      <c r="B1672" s="6" t="s">
        <v>530</v>
      </c>
      <c r="C1672" s="6" t="s">
        <v>531</v>
      </c>
      <c r="D1672" s="6" t="s">
        <v>2481</v>
      </c>
      <c r="E1672" s="6" t="s">
        <v>2482</v>
      </c>
      <c r="F1672" s="6" t="s">
        <v>534</v>
      </c>
      <c r="G1672" s="6" t="s">
        <v>528</v>
      </c>
      <c r="H1672" s="6" t="s">
        <v>526</v>
      </c>
      <c r="I1672" s="6">
        <v>6020.91</v>
      </c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46">
        <v>45987.477094907401</v>
      </c>
      <c r="X1672" s="6" t="s">
        <v>4400</v>
      </c>
      <c r="Y1672" s="6" t="s">
        <v>518</v>
      </c>
    </row>
    <row r="1673" spans="1:25">
      <c r="A1673" s="6">
        <v>2026</v>
      </c>
      <c r="B1673" s="6" t="s">
        <v>530</v>
      </c>
      <c r="C1673" s="6" t="s">
        <v>531</v>
      </c>
      <c r="D1673" s="6" t="s">
        <v>667</v>
      </c>
      <c r="E1673" s="6" t="s">
        <v>668</v>
      </c>
      <c r="F1673" s="6" t="s">
        <v>534</v>
      </c>
      <c r="G1673" s="6" t="s">
        <v>528</v>
      </c>
      <c r="H1673" s="6" t="s">
        <v>526</v>
      </c>
      <c r="I1673" s="6">
        <v>10000</v>
      </c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46">
        <v>45987.477094907401</v>
      </c>
      <c r="X1673" s="6" t="s">
        <v>4400</v>
      </c>
      <c r="Y1673" s="6" t="s">
        <v>518</v>
      </c>
    </row>
    <row r="1674" spans="1:25">
      <c r="A1674" s="6">
        <v>2026</v>
      </c>
      <c r="B1674" s="6" t="s">
        <v>530</v>
      </c>
      <c r="C1674" s="6" t="s">
        <v>531</v>
      </c>
      <c r="D1674" s="6" t="s">
        <v>1359</v>
      </c>
      <c r="E1674" s="6" t="s">
        <v>1360</v>
      </c>
      <c r="F1674" s="6" t="s">
        <v>534</v>
      </c>
      <c r="G1674" s="6" t="s">
        <v>528</v>
      </c>
      <c r="H1674" s="6" t="s">
        <v>526</v>
      </c>
      <c r="I1674" s="6">
        <v>5154105.5</v>
      </c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46">
        <v>45987.477094907401</v>
      </c>
      <c r="X1674" s="6" t="s">
        <v>4400</v>
      </c>
      <c r="Y1674" s="6" t="s">
        <v>518</v>
      </c>
    </row>
    <row r="1675" spans="1:25">
      <c r="A1675" s="6">
        <v>2026</v>
      </c>
      <c r="B1675" s="6" t="s">
        <v>530</v>
      </c>
      <c r="C1675" s="6" t="s">
        <v>531</v>
      </c>
      <c r="D1675" s="6" t="s">
        <v>867</v>
      </c>
      <c r="E1675" s="6" t="s">
        <v>868</v>
      </c>
      <c r="F1675" s="6" t="s">
        <v>534</v>
      </c>
      <c r="G1675" s="6" t="s">
        <v>528</v>
      </c>
      <c r="H1675" s="6" t="s">
        <v>526</v>
      </c>
      <c r="I1675" s="6">
        <v>0</v>
      </c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46">
        <v>45987.477094907401</v>
      </c>
      <c r="X1675" s="6" t="s">
        <v>4400</v>
      </c>
      <c r="Y1675" s="6" t="s">
        <v>518</v>
      </c>
    </row>
    <row r="1676" spans="1:25">
      <c r="A1676" s="6">
        <v>2026</v>
      </c>
      <c r="B1676" s="6" t="s">
        <v>530</v>
      </c>
      <c r="C1676" s="6" t="s">
        <v>531</v>
      </c>
      <c r="D1676" s="6" t="s">
        <v>4109</v>
      </c>
      <c r="E1676" s="6" t="s">
        <v>4110</v>
      </c>
      <c r="F1676" s="6" t="s">
        <v>534</v>
      </c>
      <c r="G1676" s="6" t="s">
        <v>528</v>
      </c>
      <c r="H1676" s="6" t="s">
        <v>526</v>
      </c>
      <c r="I1676" s="6">
        <v>23300000</v>
      </c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46">
        <v>45987.477094907401</v>
      </c>
      <c r="X1676" s="6" t="s">
        <v>4400</v>
      </c>
      <c r="Y1676" s="6" t="s">
        <v>518</v>
      </c>
    </row>
    <row r="1677" spans="1:25">
      <c r="A1677" s="6">
        <v>2026</v>
      </c>
      <c r="B1677" s="6" t="s">
        <v>530</v>
      </c>
      <c r="C1677" s="6" t="s">
        <v>531</v>
      </c>
      <c r="D1677" s="6" t="s">
        <v>1429</v>
      </c>
      <c r="E1677" s="6" t="s">
        <v>1430</v>
      </c>
      <c r="F1677" s="6" t="s">
        <v>534</v>
      </c>
      <c r="G1677" s="6" t="s">
        <v>528</v>
      </c>
      <c r="H1677" s="6" t="s">
        <v>526</v>
      </c>
      <c r="I1677" s="6">
        <v>1385000</v>
      </c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46">
        <v>45987.477094907401</v>
      </c>
      <c r="X1677" s="6" t="s">
        <v>4400</v>
      </c>
      <c r="Y1677" s="6" t="s">
        <v>518</v>
      </c>
    </row>
    <row r="1678" spans="1:25">
      <c r="A1678" s="6">
        <v>2026</v>
      </c>
      <c r="B1678" s="6" t="s">
        <v>530</v>
      </c>
      <c r="C1678" s="6" t="s">
        <v>531</v>
      </c>
      <c r="D1678" s="6" t="s">
        <v>1045</v>
      </c>
      <c r="E1678" s="6" t="s">
        <v>1046</v>
      </c>
      <c r="F1678" s="6" t="s">
        <v>534</v>
      </c>
      <c r="G1678" s="6" t="s">
        <v>528</v>
      </c>
      <c r="H1678" s="6" t="s">
        <v>526</v>
      </c>
      <c r="I1678" s="6">
        <v>0</v>
      </c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46">
        <v>45987.477094907401</v>
      </c>
      <c r="X1678" s="6" t="s">
        <v>4400</v>
      </c>
      <c r="Y1678" s="6" t="s">
        <v>518</v>
      </c>
    </row>
    <row r="1679" spans="1:25">
      <c r="A1679" s="6">
        <v>2026</v>
      </c>
      <c r="B1679" s="6" t="s">
        <v>530</v>
      </c>
      <c r="C1679" s="6" t="s">
        <v>531</v>
      </c>
      <c r="D1679" s="6" t="s">
        <v>1399</v>
      </c>
      <c r="E1679" s="6" t="s">
        <v>1400</v>
      </c>
      <c r="F1679" s="6" t="s">
        <v>534</v>
      </c>
      <c r="G1679" s="6" t="s">
        <v>528</v>
      </c>
      <c r="H1679" s="6" t="s">
        <v>526</v>
      </c>
      <c r="I1679" s="6">
        <v>0</v>
      </c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46">
        <v>45987.477094907401</v>
      </c>
      <c r="X1679" s="6" t="s">
        <v>4400</v>
      </c>
      <c r="Y1679" s="6" t="s">
        <v>518</v>
      </c>
    </row>
    <row r="1680" spans="1:25">
      <c r="A1680" s="6">
        <v>2026</v>
      </c>
      <c r="B1680" s="6" t="s">
        <v>530</v>
      </c>
      <c r="C1680" s="6" t="s">
        <v>531</v>
      </c>
      <c r="D1680" s="6" t="s">
        <v>3387</v>
      </c>
      <c r="E1680" s="6" t="s">
        <v>3388</v>
      </c>
      <c r="F1680" s="6" t="s">
        <v>534</v>
      </c>
      <c r="G1680" s="6" t="s">
        <v>528</v>
      </c>
      <c r="H1680" s="6" t="s">
        <v>526</v>
      </c>
      <c r="I1680" s="6">
        <v>0</v>
      </c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46">
        <v>45987.477094907401</v>
      </c>
      <c r="X1680" s="6" t="s">
        <v>4400</v>
      </c>
      <c r="Y1680" s="6" t="s">
        <v>518</v>
      </c>
    </row>
    <row r="1681" spans="1:25">
      <c r="A1681" s="6">
        <v>2026</v>
      </c>
      <c r="B1681" s="6" t="s">
        <v>530</v>
      </c>
      <c r="C1681" s="6" t="s">
        <v>531</v>
      </c>
      <c r="D1681" s="6" t="s">
        <v>3677</v>
      </c>
      <c r="E1681" s="6" t="s">
        <v>3678</v>
      </c>
      <c r="F1681" s="6" t="s">
        <v>534</v>
      </c>
      <c r="G1681" s="6" t="s">
        <v>528</v>
      </c>
      <c r="H1681" s="6" t="s">
        <v>526</v>
      </c>
      <c r="I1681" s="6">
        <v>2102825</v>
      </c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46">
        <v>45987.477094907401</v>
      </c>
      <c r="X1681" s="6" t="s">
        <v>4400</v>
      </c>
      <c r="Y1681" s="6" t="s">
        <v>518</v>
      </c>
    </row>
    <row r="1682" spans="1:25">
      <c r="A1682" s="6">
        <v>2026</v>
      </c>
      <c r="B1682" s="6" t="s">
        <v>530</v>
      </c>
      <c r="C1682" s="6" t="s">
        <v>531</v>
      </c>
      <c r="D1682" s="6" t="s">
        <v>4245</v>
      </c>
      <c r="E1682" s="6" t="s">
        <v>4246</v>
      </c>
      <c r="F1682" s="6" t="s">
        <v>534</v>
      </c>
      <c r="G1682" s="6" t="s">
        <v>528</v>
      </c>
      <c r="H1682" s="6" t="s">
        <v>526</v>
      </c>
      <c r="I1682" s="6">
        <v>0</v>
      </c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46">
        <v>45987.477094907401</v>
      </c>
      <c r="X1682" s="6" t="s">
        <v>4400</v>
      </c>
      <c r="Y1682" s="6" t="s">
        <v>518</v>
      </c>
    </row>
    <row r="1683" spans="1:25">
      <c r="A1683" s="6">
        <v>2026</v>
      </c>
      <c r="B1683" s="6" t="s">
        <v>530</v>
      </c>
      <c r="C1683" s="6" t="s">
        <v>531</v>
      </c>
      <c r="D1683" s="6" t="s">
        <v>3663</v>
      </c>
      <c r="E1683" s="6" t="s">
        <v>3664</v>
      </c>
      <c r="F1683" s="6" t="s">
        <v>534</v>
      </c>
      <c r="G1683" s="6" t="s">
        <v>528</v>
      </c>
      <c r="H1683" s="6" t="s">
        <v>526</v>
      </c>
      <c r="I1683" s="6">
        <v>2540000</v>
      </c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46">
        <v>45987.477094907401</v>
      </c>
      <c r="X1683" s="6" t="s">
        <v>4400</v>
      </c>
      <c r="Y1683" s="6" t="s">
        <v>518</v>
      </c>
    </row>
    <row r="1684" spans="1:25">
      <c r="A1684" s="6">
        <v>2026</v>
      </c>
      <c r="B1684" s="6" t="s">
        <v>530</v>
      </c>
      <c r="C1684" s="6" t="s">
        <v>531</v>
      </c>
      <c r="D1684" s="6" t="s">
        <v>3845</v>
      </c>
      <c r="E1684" s="6" t="s">
        <v>3846</v>
      </c>
      <c r="F1684" s="6" t="s">
        <v>534</v>
      </c>
      <c r="G1684" s="6" t="s">
        <v>528</v>
      </c>
      <c r="H1684" s="6" t="s">
        <v>526</v>
      </c>
      <c r="I1684" s="6">
        <v>92700</v>
      </c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46">
        <v>45987.477094907401</v>
      </c>
      <c r="X1684" s="6" t="s">
        <v>4400</v>
      </c>
      <c r="Y1684" s="6" t="s">
        <v>518</v>
      </c>
    </row>
    <row r="1685" spans="1:25">
      <c r="A1685" s="6">
        <v>2026</v>
      </c>
      <c r="B1685" s="6" t="s">
        <v>530</v>
      </c>
      <c r="C1685" s="6" t="s">
        <v>531</v>
      </c>
      <c r="D1685" s="6" t="s">
        <v>2515</v>
      </c>
      <c r="E1685" s="6" t="s">
        <v>2516</v>
      </c>
      <c r="F1685" s="6" t="s">
        <v>534</v>
      </c>
      <c r="G1685" s="6" t="s">
        <v>528</v>
      </c>
      <c r="H1685" s="6" t="s">
        <v>526</v>
      </c>
      <c r="I1685" s="6">
        <v>2968971.87</v>
      </c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46">
        <v>45987.477094907401</v>
      </c>
      <c r="X1685" s="6" t="s">
        <v>4400</v>
      </c>
      <c r="Y1685" s="6" t="s">
        <v>518</v>
      </c>
    </row>
    <row r="1686" spans="1:25">
      <c r="A1686" s="6">
        <v>2026</v>
      </c>
      <c r="B1686" s="6" t="s">
        <v>530</v>
      </c>
      <c r="C1686" s="6" t="s">
        <v>531</v>
      </c>
      <c r="D1686" s="6" t="s">
        <v>1347</v>
      </c>
      <c r="E1686" s="6" t="s">
        <v>1348</v>
      </c>
      <c r="F1686" s="6" t="s">
        <v>534</v>
      </c>
      <c r="G1686" s="6" t="s">
        <v>528</v>
      </c>
      <c r="H1686" s="6" t="s">
        <v>526</v>
      </c>
      <c r="I1686" s="6">
        <v>2060000</v>
      </c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46">
        <v>45987.477094907401</v>
      </c>
      <c r="X1686" s="6" t="s">
        <v>4400</v>
      </c>
      <c r="Y1686" s="6" t="s">
        <v>518</v>
      </c>
    </row>
    <row r="1687" spans="1:25">
      <c r="A1687" s="6">
        <v>2026</v>
      </c>
      <c r="B1687" s="6" t="s">
        <v>530</v>
      </c>
      <c r="C1687" s="6" t="s">
        <v>531</v>
      </c>
      <c r="D1687" s="6" t="s">
        <v>1967</v>
      </c>
      <c r="E1687" s="6" t="s">
        <v>1968</v>
      </c>
      <c r="F1687" s="6" t="s">
        <v>534</v>
      </c>
      <c r="G1687" s="6" t="s">
        <v>528</v>
      </c>
      <c r="H1687" s="6" t="s">
        <v>526</v>
      </c>
      <c r="I1687" s="6">
        <v>0</v>
      </c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46">
        <v>45987.477094907401</v>
      </c>
      <c r="X1687" s="6" t="s">
        <v>4400</v>
      </c>
      <c r="Y1687" s="6" t="s">
        <v>518</v>
      </c>
    </row>
    <row r="1688" spans="1:25">
      <c r="A1688" s="6">
        <v>2026</v>
      </c>
      <c r="B1688" s="6" t="s">
        <v>530</v>
      </c>
      <c r="C1688" s="6" t="s">
        <v>531</v>
      </c>
      <c r="D1688" s="6" t="s">
        <v>2523</v>
      </c>
      <c r="E1688" s="6" t="s">
        <v>2524</v>
      </c>
      <c r="F1688" s="6" t="s">
        <v>534</v>
      </c>
      <c r="G1688" s="6" t="s">
        <v>528</v>
      </c>
      <c r="H1688" s="6" t="s">
        <v>526</v>
      </c>
      <c r="I1688" s="6">
        <v>37100</v>
      </c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46">
        <v>45987.477094907401</v>
      </c>
      <c r="X1688" s="6" t="s">
        <v>4400</v>
      </c>
      <c r="Y1688" s="6" t="s">
        <v>518</v>
      </c>
    </row>
    <row r="1689" spans="1:25">
      <c r="A1689" s="6">
        <v>2026</v>
      </c>
      <c r="B1689" s="6" t="s">
        <v>530</v>
      </c>
      <c r="C1689" s="6" t="s">
        <v>531</v>
      </c>
      <c r="D1689" s="6" t="s">
        <v>2167</v>
      </c>
      <c r="E1689" s="6" t="s">
        <v>2168</v>
      </c>
      <c r="F1689" s="6" t="s">
        <v>534</v>
      </c>
      <c r="G1689" s="6" t="s">
        <v>528</v>
      </c>
      <c r="H1689" s="6" t="s">
        <v>526</v>
      </c>
      <c r="I1689" s="6">
        <v>350815</v>
      </c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46">
        <v>45987.477094907401</v>
      </c>
      <c r="X1689" s="6" t="s">
        <v>4400</v>
      </c>
      <c r="Y1689" s="6" t="s">
        <v>518</v>
      </c>
    </row>
    <row r="1690" spans="1:25">
      <c r="A1690" s="6">
        <v>2026</v>
      </c>
      <c r="B1690" s="6" t="s">
        <v>530</v>
      </c>
      <c r="C1690" s="6" t="s">
        <v>531</v>
      </c>
      <c r="D1690" s="6" t="s">
        <v>1323</v>
      </c>
      <c r="E1690" s="6" t="s">
        <v>1324</v>
      </c>
      <c r="F1690" s="6" t="s">
        <v>534</v>
      </c>
      <c r="G1690" s="6" t="s">
        <v>528</v>
      </c>
      <c r="H1690" s="6" t="s">
        <v>526</v>
      </c>
      <c r="I1690" s="6">
        <v>810067.74</v>
      </c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46">
        <v>45987.477094907401</v>
      </c>
      <c r="X1690" s="6" t="s">
        <v>4400</v>
      </c>
      <c r="Y1690" s="6" t="s">
        <v>518</v>
      </c>
    </row>
    <row r="1691" spans="1:25">
      <c r="A1691" s="6">
        <v>2026</v>
      </c>
      <c r="B1691" s="6" t="s">
        <v>530</v>
      </c>
      <c r="C1691" s="6" t="s">
        <v>531</v>
      </c>
      <c r="D1691" s="6" t="s">
        <v>4039</v>
      </c>
      <c r="E1691" s="6" t="s">
        <v>4040</v>
      </c>
      <c r="F1691" s="6" t="s">
        <v>534</v>
      </c>
      <c r="G1691" s="6" t="s">
        <v>528</v>
      </c>
      <c r="H1691" s="6" t="s">
        <v>526</v>
      </c>
      <c r="I1691" s="6">
        <v>0</v>
      </c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46">
        <v>45987.477094907401</v>
      </c>
      <c r="X1691" s="6" t="s">
        <v>4400</v>
      </c>
      <c r="Y1691" s="6" t="s">
        <v>518</v>
      </c>
    </row>
    <row r="1692" spans="1:25">
      <c r="A1692" s="6">
        <v>2026</v>
      </c>
      <c r="B1692" s="6" t="s">
        <v>530</v>
      </c>
      <c r="C1692" s="6" t="s">
        <v>531</v>
      </c>
      <c r="D1692" s="6" t="s">
        <v>3637</v>
      </c>
      <c r="E1692" s="6" t="s">
        <v>3638</v>
      </c>
      <c r="F1692" s="6" t="s">
        <v>534</v>
      </c>
      <c r="G1692" s="6" t="s">
        <v>528</v>
      </c>
      <c r="H1692" s="6" t="s">
        <v>526</v>
      </c>
      <c r="I1692" s="6">
        <v>16921430.219999999</v>
      </c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46">
        <v>45987.477094907401</v>
      </c>
      <c r="X1692" s="6" t="s">
        <v>4400</v>
      </c>
      <c r="Y1692" s="6" t="s">
        <v>518</v>
      </c>
    </row>
    <row r="1693" spans="1:25">
      <c r="A1693" s="6">
        <v>2026</v>
      </c>
      <c r="B1693" s="6" t="s">
        <v>530</v>
      </c>
      <c r="C1693" s="6" t="s">
        <v>531</v>
      </c>
      <c r="D1693" s="6" t="s">
        <v>3885</v>
      </c>
      <c r="E1693" s="6" t="s">
        <v>3886</v>
      </c>
      <c r="F1693" s="6" t="s">
        <v>534</v>
      </c>
      <c r="G1693" s="6" t="s">
        <v>528</v>
      </c>
      <c r="H1693" s="6" t="s">
        <v>526</v>
      </c>
      <c r="I1693" s="6">
        <v>196053.43</v>
      </c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46">
        <v>45987.477094907401</v>
      </c>
      <c r="X1693" s="6" t="s">
        <v>4400</v>
      </c>
      <c r="Y1693" s="6" t="s">
        <v>518</v>
      </c>
    </row>
    <row r="1694" spans="1:25">
      <c r="A1694" s="6">
        <v>2026</v>
      </c>
      <c r="B1694" s="6" t="s">
        <v>530</v>
      </c>
      <c r="C1694" s="6" t="s">
        <v>531</v>
      </c>
      <c r="D1694" s="6" t="s">
        <v>4087</v>
      </c>
      <c r="E1694" s="6" t="s">
        <v>4088</v>
      </c>
      <c r="F1694" s="6" t="s">
        <v>534</v>
      </c>
      <c r="G1694" s="6" t="s">
        <v>528</v>
      </c>
      <c r="H1694" s="6" t="s">
        <v>526</v>
      </c>
      <c r="I1694" s="6">
        <v>198902.5</v>
      </c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46">
        <v>45987.477094907401</v>
      </c>
      <c r="X1694" s="6" t="s">
        <v>4400</v>
      </c>
      <c r="Y1694" s="6" t="s">
        <v>518</v>
      </c>
    </row>
    <row r="1695" spans="1:25">
      <c r="A1695" s="6">
        <v>2026</v>
      </c>
      <c r="B1695" s="6" t="s">
        <v>530</v>
      </c>
      <c r="C1695" s="6" t="s">
        <v>531</v>
      </c>
      <c r="D1695" s="6" t="s">
        <v>1505</v>
      </c>
      <c r="E1695" s="6" t="s">
        <v>1506</v>
      </c>
      <c r="F1695" s="6" t="s">
        <v>534</v>
      </c>
      <c r="G1695" s="6" t="s">
        <v>528</v>
      </c>
      <c r="H1695" s="6" t="s">
        <v>526</v>
      </c>
      <c r="I1695" s="6">
        <v>35424730.200000003</v>
      </c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46">
        <v>45987.477094907401</v>
      </c>
      <c r="X1695" s="6" t="s">
        <v>4400</v>
      </c>
      <c r="Y1695" s="6" t="s">
        <v>518</v>
      </c>
    </row>
    <row r="1696" spans="1:25">
      <c r="A1696" s="6">
        <v>2026</v>
      </c>
      <c r="B1696" s="6" t="s">
        <v>530</v>
      </c>
      <c r="C1696" s="6" t="s">
        <v>531</v>
      </c>
      <c r="D1696" s="6" t="s">
        <v>2057</v>
      </c>
      <c r="E1696" s="6" t="s">
        <v>2058</v>
      </c>
      <c r="F1696" s="6" t="s">
        <v>534</v>
      </c>
      <c r="G1696" s="6" t="s">
        <v>528</v>
      </c>
      <c r="H1696" s="6" t="s">
        <v>526</v>
      </c>
      <c r="I1696" s="6">
        <v>23271438.460000001</v>
      </c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46">
        <v>45987.477094907401</v>
      </c>
      <c r="X1696" s="6" t="s">
        <v>4400</v>
      </c>
      <c r="Y1696" s="6" t="s">
        <v>518</v>
      </c>
    </row>
    <row r="1697" spans="1:25">
      <c r="A1697" s="6">
        <v>2026</v>
      </c>
      <c r="B1697" s="6" t="s">
        <v>530</v>
      </c>
      <c r="C1697" s="6" t="s">
        <v>531</v>
      </c>
      <c r="D1697" s="6" t="s">
        <v>4213</v>
      </c>
      <c r="E1697" s="6" t="s">
        <v>4214</v>
      </c>
      <c r="F1697" s="6" t="s">
        <v>534</v>
      </c>
      <c r="G1697" s="6" t="s">
        <v>528</v>
      </c>
      <c r="H1697" s="6" t="s">
        <v>526</v>
      </c>
      <c r="I1697" s="6">
        <v>0</v>
      </c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46">
        <v>45987.477094907401</v>
      </c>
      <c r="X1697" s="6" t="s">
        <v>4400</v>
      </c>
      <c r="Y1697" s="6" t="s">
        <v>518</v>
      </c>
    </row>
    <row r="1698" spans="1:25">
      <c r="A1698" s="6">
        <v>2026</v>
      </c>
      <c r="B1698" s="6" t="s">
        <v>530</v>
      </c>
      <c r="C1698" s="6" t="s">
        <v>531</v>
      </c>
      <c r="D1698" s="6" t="s">
        <v>983</v>
      </c>
      <c r="E1698" s="6" t="s">
        <v>984</v>
      </c>
      <c r="F1698" s="6" t="s">
        <v>534</v>
      </c>
      <c r="G1698" s="6" t="s">
        <v>528</v>
      </c>
      <c r="H1698" s="6" t="s">
        <v>526</v>
      </c>
      <c r="I1698" s="6">
        <v>0</v>
      </c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46">
        <v>45987.477094907401</v>
      </c>
      <c r="X1698" s="6" t="s">
        <v>4400</v>
      </c>
      <c r="Y1698" s="6" t="s">
        <v>518</v>
      </c>
    </row>
    <row r="1699" spans="1:25">
      <c r="A1699" s="6">
        <v>2026</v>
      </c>
      <c r="B1699" s="6" t="s">
        <v>530</v>
      </c>
      <c r="C1699" s="6" t="s">
        <v>531</v>
      </c>
      <c r="D1699" s="6" t="s">
        <v>3757</v>
      </c>
      <c r="E1699" s="6" t="s">
        <v>3758</v>
      </c>
      <c r="F1699" s="6" t="s">
        <v>534</v>
      </c>
      <c r="G1699" s="6" t="s">
        <v>528</v>
      </c>
      <c r="H1699" s="6" t="s">
        <v>526</v>
      </c>
      <c r="I1699" s="6">
        <v>0</v>
      </c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46">
        <v>45987.477094907401</v>
      </c>
      <c r="X1699" s="6" t="s">
        <v>4400</v>
      </c>
      <c r="Y1699" s="6" t="s">
        <v>518</v>
      </c>
    </row>
    <row r="1700" spans="1:25">
      <c r="A1700" s="6">
        <v>2026</v>
      </c>
      <c r="B1700" s="6" t="s">
        <v>530</v>
      </c>
      <c r="C1700" s="6" t="s">
        <v>531</v>
      </c>
      <c r="D1700" s="6" t="s">
        <v>3627</v>
      </c>
      <c r="E1700" s="6" t="s">
        <v>3628</v>
      </c>
      <c r="F1700" s="6" t="s">
        <v>534</v>
      </c>
      <c r="G1700" s="6" t="s">
        <v>528</v>
      </c>
      <c r="H1700" s="6" t="s">
        <v>526</v>
      </c>
      <c r="I1700" s="6">
        <v>7825467.8799999999</v>
      </c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46">
        <v>45987.477094907401</v>
      </c>
      <c r="X1700" s="6" t="s">
        <v>4400</v>
      </c>
      <c r="Y1700" s="6" t="s">
        <v>518</v>
      </c>
    </row>
    <row r="1701" spans="1:25">
      <c r="A1701" s="6">
        <v>2026</v>
      </c>
      <c r="B1701" s="6" t="s">
        <v>530</v>
      </c>
      <c r="C1701" s="6" t="s">
        <v>531</v>
      </c>
      <c r="D1701" s="6" t="s">
        <v>1197</v>
      </c>
      <c r="E1701" s="6" t="s">
        <v>1198</v>
      </c>
      <c r="F1701" s="6" t="s">
        <v>534</v>
      </c>
      <c r="G1701" s="6" t="s">
        <v>528</v>
      </c>
      <c r="H1701" s="6" t="s">
        <v>526</v>
      </c>
      <c r="I1701" s="6">
        <v>30000</v>
      </c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46">
        <v>45987.477094907401</v>
      </c>
      <c r="X1701" s="6" t="s">
        <v>4400</v>
      </c>
      <c r="Y1701" s="6" t="s">
        <v>518</v>
      </c>
    </row>
    <row r="1702" spans="1:25">
      <c r="A1702" s="6">
        <v>2026</v>
      </c>
      <c r="B1702" s="6" t="s">
        <v>530</v>
      </c>
      <c r="C1702" s="6" t="s">
        <v>531</v>
      </c>
      <c r="D1702" s="6" t="s">
        <v>3413</v>
      </c>
      <c r="E1702" s="6" t="s">
        <v>3414</v>
      </c>
      <c r="F1702" s="6" t="s">
        <v>534</v>
      </c>
      <c r="G1702" s="6" t="s">
        <v>528</v>
      </c>
      <c r="H1702" s="6" t="s">
        <v>526</v>
      </c>
      <c r="I1702" s="6">
        <v>0</v>
      </c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46">
        <v>45987.477094907401</v>
      </c>
      <c r="X1702" s="6" t="s">
        <v>4400</v>
      </c>
      <c r="Y1702" s="6" t="s">
        <v>518</v>
      </c>
    </row>
    <row r="1703" spans="1:25">
      <c r="A1703" s="6">
        <v>2026</v>
      </c>
      <c r="B1703" s="6" t="s">
        <v>530</v>
      </c>
      <c r="C1703" s="6" t="s">
        <v>531</v>
      </c>
      <c r="D1703" s="6" t="s">
        <v>4047</v>
      </c>
      <c r="E1703" s="6" t="s">
        <v>4048</v>
      </c>
      <c r="F1703" s="6" t="s">
        <v>534</v>
      </c>
      <c r="G1703" s="6" t="s">
        <v>528</v>
      </c>
      <c r="H1703" s="6" t="s">
        <v>526</v>
      </c>
      <c r="I1703" s="6">
        <v>341932468.26999998</v>
      </c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46">
        <v>45987.477094907401</v>
      </c>
      <c r="X1703" s="6" t="s">
        <v>4400</v>
      </c>
      <c r="Y1703" s="6" t="s">
        <v>518</v>
      </c>
    </row>
    <row r="1704" spans="1:25">
      <c r="A1704" s="6">
        <v>2026</v>
      </c>
      <c r="B1704" s="6" t="s">
        <v>530</v>
      </c>
      <c r="C1704" s="6" t="s">
        <v>531</v>
      </c>
      <c r="D1704" s="6" t="s">
        <v>2099</v>
      </c>
      <c r="E1704" s="6" t="s">
        <v>2100</v>
      </c>
      <c r="F1704" s="6" t="s">
        <v>534</v>
      </c>
      <c r="G1704" s="6" t="s">
        <v>528</v>
      </c>
      <c r="H1704" s="6" t="s">
        <v>526</v>
      </c>
      <c r="I1704" s="6">
        <v>35000</v>
      </c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46">
        <v>45987.477094907401</v>
      </c>
      <c r="X1704" s="6" t="s">
        <v>4400</v>
      </c>
      <c r="Y1704" s="6" t="s">
        <v>518</v>
      </c>
    </row>
    <row r="1705" spans="1:25">
      <c r="A1705" s="6">
        <v>2026</v>
      </c>
      <c r="B1705" s="6" t="s">
        <v>530</v>
      </c>
      <c r="C1705" s="6" t="s">
        <v>531</v>
      </c>
      <c r="D1705" s="6" t="s">
        <v>2505</v>
      </c>
      <c r="E1705" s="6" t="s">
        <v>2506</v>
      </c>
      <c r="F1705" s="6" t="s">
        <v>534</v>
      </c>
      <c r="G1705" s="6" t="s">
        <v>528</v>
      </c>
      <c r="H1705" s="6" t="s">
        <v>526</v>
      </c>
      <c r="I1705" s="6">
        <v>62628632.700000003</v>
      </c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46">
        <v>45987.477094907401</v>
      </c>
      <c r="X1705" s="6" t="s">
        <v>4400</v>
      </c>
      <c r="Y1705" s="6" t="s">
        <v>518</v>
      </c>
    </row>
    <row r="1706" spans="1:25">
      <c r="A1706" s="6">
        <v>2026</v>
      </c>
      <c r="B1706" s="6" t="s">
        <v>530</v>
      </c>
      <c r="C1706" s="6" t="s">
        <v>531</v>
      </c>
      <c r="D1706" s="6" t="s">
        <v>2953</v>
      </c>
      <c r="E1706" s="6" t="s">
        <v>2954</v>
      </c>
      <c r="F1706" s="6" t="s">
        <v>534</v>
      </c>
      <c r="G1706" s="6" t="s">
        <v>528</v>
      </c>
      <c r="H1706" s="6" t="s">
        <v>526</v>
      </c>
      <c r="I1706" s="6">
        <v>3474800.23</v>
      </c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46">
        <v>45987.477094907401</v>
      </c>
      <c r="X1706" s="6" t="s">
        <v>4400</v>
      </c>
      <c r="Y1706" s="6" t="s">
        <v>518</v>
      </c>
    </row>
    <row r="1707" spans="1:25">
      <c r="A1707" s="6">
        <v>2026</v>
      </c>
      <c r="B1707" s="6" t="s">
        <v>530</v>
      </c>
      <c r="C1707" s="6" t="s">
        <v>531</v>
      </c>
      <c r="D1707" s="6" t="s">
        <v>1255</v>
      </c>
      <c r="E1707" s="6" t="s">
        <v>1256</v>
      </c>
      <c r="F1707" s="6" t="s">
        <v>534</v>
      </c>
      <c r="G1707" s="6" t="s">
        <v>528</v>
      </c>
      <c r="H1707" s="6" t="s">
        <v>526</v>
      </c>
      <c r="I1707" s="6">
        <v>0</v>
      </c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46">
        <v>45987.477094907401</v>
      </c>
      <c r="X1707" s="6" t="s">
        <v>4400</v>
      </c>
      <c r="Y1707" s="6" t="s">
        <v>518</v>
      </c>
    </row>
    <row r="1708" spans="1:25">
      <c r="A1708" s="6">
        <v>2026</v>
      </c>
      <c r="B1708" s="6" t="s">
        <v>530</v>
      </c>
      <c r="C1708" s="6" t="s">
        <v>531</v>
      </c>
      <c r="D1708" s="6" t="s">
        <v>3643</v>
      </c>
      <c r="E1708" s="6" t="s">
        <v>3644</v>
      </c>
      <c r="F1708" s="6" t="s">
        <v>534</v>
      </c>
      <c r="G1708" s="6" t="s">
        <v>528</v>
      </c>
      <c r="H1708" s="6" t="s">
        <v>526</v>
      </c>
      <c r="I1708" s="6">
        <v>5002006.3</v>
      </c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46">
        <v>45987.477094907401</v>
      </c>
      <c r="X1708" s="6" t="s">
        <v>4400</v>
      </c>
      <c r="Y1708" s="6" t="s">
        <v>518</v>
      </c>
    </row>
    <row r="1709" spans="1:25">
      <c r="A1709" s="6">
        <v>2026</v>
      </c>
      <c r="B1709" s="6" t="s">
        <v>530</v>
      </c>
      <c r="C1709" s="6" t="s">
        <v>531</v>
      </c>
      <c r="D1709" s="6" t="s">
        <v>1213</v>
      </c>
      <c r="E1709" s="6" t="s">
        <v>1214</v>
      </c>
      <c r="F1709" s="6" t="s">
        <v>534</v>
      </c>
      <c r="G1709" s="6" t="s">
        <v>528</v>
      </c>
      <c r="H1709" s="6" t="s">
        <v>526</v>
      </c>
      <c r="I1709" s="6">
        <v>0</v>
      </c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46">
        <v>45987.477094907401</v>
      </c>
      <c r="X1709" s="6" t="s">
        <v>4400</v>
      </c>
      <c r="Y1709" s="6" t="s">
        <v>518</v>
      </c>
    </row>
    <row r="1710" spans="1:25">
      <c r="A1710" s="6">
        <v>2026</v>
      </c>
      <c r="B1710" s="6" t="s">
        <v>530</v>
      </c>
      <c r="C1710" s="6" t="s">
        <v>531</v>
      </c>
      <c r="D1710" s="6" t="s">
        <v>2777</v>
      </c>
      <c r="E1710" s="6" t="s">
        <v>2778</v>
      </c>
      <c r="F1710" s="6" t="s">
        <v>534</v>
      </c>
      <c r="G1710" s="6" t="s">
        <v>528</v>
      </c>
      <c r="H1710" s="6" t="s">
        <v>526</v>
      </c>
      <c r="I1710" s="6">
        <v>-1744214.78</v>
      </c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46">
        <v>45987.477094907401</v>
      </c>
      <c r="X1710" s="6" t="s">
        <v>4400</v>
      </c>
      <c r="Y1710" s="6" t="s">
        <v>518</v>
      </c>
    </row>
    <row r="1711" spans="1:25">
      <c r="A1711" s="6">
        <v>2026</v>
      </c>
      <c r="B1711" s="6" t="s">
        <v>530</v>
      </c>
      <c r="C1711" s="6" t="s">
        <v>531</v>
      </c>
      <c r="D1711" s="6" t="s">
        <v>3651</v>
      </c>
      <c r="E1711" s="6" t="s">
        <v>3652</v>
      </c>
      <c r="F1711" s="6" t="s">
        <v>534</v>
      </c>
      <c r="G1711" s="6" t="s">
        <v>528</v>
      </c>
      <c r="H1711" s="6" t="s">
        <v>526</v>
      </c>
      <c r="I1711" s="6">
        <v>0</v>
      </c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46">
        <v>45987.477094907401</v>
      </c>
      <c r="X1711" s="6" t="s">
        <v>4400</v>
      </c>
      <c r="Y1711" s="6" t="s">
        <v>518</v>
      </c>
    </row>
    <row r="1712" spans="1:25">
      <c r="A1712" s="6">
        <v>2026</v>
      </c>
      <c r="B1712" s="6" t="s">
        <v>530</v>
      </c>
      <c r="C1712" s="6" t="s">
        <v>531</v>
      </c>
      <c r="D1712" s="6" t="s">
        <v>2087</v>
      </c>
      <c r="E1712" s="6" t="s">
        <v>2088</v>
      </c>
      <c r="F1712" s="6" t="s">
        <v>534</v>
      </c>
      <c r="G1712" s="6" t="s">
        <v>528</v>
      </c>
      <c r="H1712" s="6" t="s">
        <v>526</v>
      </c>
      <c r="I1712" s="6">
        <v>7129269.8600000003</v>
      </c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46">
        <v>45987.477094907401</v>
      </c>
      <c r="X1712" s="6" t="s">
        <v>4400</v>
      </c>
      <c r="Y1712" s="6" t="s">
        <v>518</v>
      </c>
    </row>
    <row r="1713" spans="1:25">
      <c r="A1713" s="6">
        <v>2026</v>
      </c>
      <c r="B1713" s="6" t="s">
        <v>530</v>
      </c>
      <c r="C1713" s="6" t="s">
        <v>531</v>
      </c>
      <c r="D1713" s="6" t="s">
        <v>3529</v>
      </c>
      <c r="E1713" s="6" t="s">
        <v>3530</v>
      </c>
      <c r="F1713" s="6" t="s">
        <v>534</v>
      </c>
      <c r="G1713" s="6" t="s">
        <v>528</v>
      </c>
      <c r="H1713" s="6" t="s">
        <v>526</v>
      </c>
      <c r="I1713" s="6">
        <v>0</v>
      </c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46">
        <v>45987.477094907401</v>
      </c>
      <c r="X1713" s="6" t="s">
        <v>4400</v>
      </c>
      <c r="Y1713" s="6" t="s">
        <v>518</v>
      </c>
    </row>
    <row r="1714" spans="1:25">
      <c r="A1714" s="6">
        <v>2026</v>
      </c>
      <c r="B1714" s="6" t="s">
        <v>530</v>
      </c>
      <c r="C1714" s="6" t="s">
        <v>531</v>
      </c>
      <c r="D1714" s="6" t="s">
        <v>3813</v>
      </c>
      <c r="E1714" s="6" t="s">
        <v>3814</v>
      </c>
      <c r="F1714" s="6" t="s">
        <v>534</v>
      </c>
      <c r="G1714" s="6" t="s">
        <v>528</v>
      </c>
      <c r="H1714" s="6" t="s">
        <v>526</v>
      </c>
      <c r="I1714" s="6">
        <v>342784153.86000001</v>
      </c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46">
        <v>45987.477094907401</v>
      </c>
      <c r="X1714" s="6" t="s">
        <v>4400</v>
      </c>
      <c r="Y1714" s="6" t="s">
        <v>518</v>
      </c>
    </row>
    <row r="1715" spans="1:25">
      <c r="A1715" s="6">
        <v>2026</v>
      </c>
      <c r="B1715" s="6" t="s">
        <v>530</v>
      </c>
      <c r="C1715" s="6" t="s">
        <v>531</v>
      </c>
      <c r="D1715" s="6" t="s">
        <v>4265</v>
      </c>
      <c r="E1715" s="6" t="s">
        <v>4266</v>
      </c>
      <c r="F1715" s="6" t="s">
        <v>534</v>
      </c>
      <c r="G1715" s="6" t="s">
        <v>528</v>
      </c>
      <c r="H1715" s="6" t="s">
        <v>526</v>
      </c>
      <c r="I1715" s="6">
        <v>0</v>
      </c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46">
        <v>45987.477094907401</v>
      </c>
      <c r="X1715" s="6" t="s">
        <v>4400</v>
      </c>
      <c r="Y1715" s="6" t="s">
        <v>518</v>
      </c>
    </row>
    <row r="1716" spans="1:25">
      <c r="A1716" s="6">
        <v>2026</v>
      </c>
      <c r="B1716" s="6" t="s">
        <v>530</v>
      </c>
      <c r="C1716" s="6" t="s">
        <v>531</v>
      </c>
      <c r="D1716" s="6" t="s">
        <v>1069</v>
      </c>
      <c r="E1716" s="6" t="s">
        <v>1070</v>
      </c>
      <c r="F1716" s="6" t="s">
        <v>534</v>
      </c>
      <c r="G1716" s="6" t="s">
        <v>528</v>
      </c>
      <c r="H1716" s="6" t="s">
        <v>526</v>
      </c>
      <c r="I1716" s="6">
        <v>0</v>
      </c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46">
        <v>45987.477094907401</v>
      </c>
      <c r="X1716" s="6" t="s">
        <v>4400</v>
      </c>
      <c r="Y1716" s="6" t="s">
        <v>518</v>
      </c>
    </row>
    <row r="1717" spans="1:25">
      <c r="A1717" s="6">
        <v>2026</v>
      </c>
      <c r="B1717" s="6" t="s">
        <v>530</v>
      </c>
      <c r="C1717" s="6" t="s">
        <v>531</v>
      </c>
      <c r="D1717" s="6" t="s">
        <v>1597</v>
      </c>
      <c r="E1717" s="6" t="s">
        <v>1598</v>
      </c>
      <c r="F1717" s="6" t="s">
        <v>534</v>
      </c>
      <c r="G1717" s="6" t="s">
        <v>528</v>
      </c>
      <c r="H1717" s="6" t="s">
        <v>526</v>
      </c>
      <c r="I1717" s="6">
        <v>3419800.23</v>
      </c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46">
        <v>45987.477094907401</v>
      </c>
      <c r="X1717" s="6" t="s">
        <v>4400</v>
      </c>
      <c r="Y1717" s="6" t="s">
        <v>518</v>
      </c>
    </row>
    <row r="1718" spans="1:25">
      <c r="A1718" s="6">
        <v>2026</v>
      </c>
      <c r="B1718" s="6" t="s">
        <v>530</v>
      </c>
      <c r="C1718" s="6" t="s">
        <v>531</v>
      </c>
      <c r="D1718" s="6" t="s">
        <v>1603</v>
      </c>
      <c r="E1718" s="6" t="s">
        <v>1604</v>
      </c>
      <c r="F1718" s="6" t="s">
        <v>534</v>
      </c>
      <c r="G1718" s="6" t="s">
        <v>528</v>
      </c>
      <c r="H1718" s="6" t="s">
        <v>526</v>
      </c>
      <c r="I1718" s="6">
        <v>25916.79</v>
      </c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46">
        <v>45987.477094907401</v>
      </c>
      <c r="X1718" s="6" t="s">
        <v>4400</v>
      </c>
      <c r="Y1718" s="6" t="s">
        <v>518</v>
      </c>
    </row>
    <row r="1719" spans="1:25">
      <c r="A1719" s="6">
        <v>2026</v>
      </c>
      <c r="B1719" s="6" t="s">
        <v>530</v>
      </c>
      <c r="C1719" s="6" t="s">
        <v>531</v>
      </c>
      <c r="D1719" s="6" t="s">
        <v>1659</v>
      </c>
      <c r="E1719" s="6" t="s">
        <v>1660</v>
      </c>
      <c r="F1719" s="6" t="s">
        <v>534</v>
      </c>
      <c r="G1719" s="6" t="s">
        <v>528</v>
      </c>
      <c r="H1719" s="6" t="s">
        <v>526</v>
      </c>
      <c r="I1719" s="6">
        <v>0</v>
      </c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46">
        <v>45987.477094907401</v>
      </c>
      <c r="X1719" s="6" t="s">
        <v>4400</v>
      </c>
      <c r="Y1719" s="6" t="s">
        <v>518</v>
      </c>
    </row>
    <row r="1720" spans="1:25">
      <c r="A1720" s="6">
        <v>2026</v>
      </c>
      <c r="B1720" s="6" t="s">
        <v>530</v>
      </c>
      <c r="C1720" s="6" t="s">
        <v>531</v>
      </c>
      <c r="D1720" s="6" t="s">
        <v>889</v>
      </c>
      <c r="E1720" s="6" t="s">
        <v>890</v>
      </c>
      <c r="F1720" s="6" t="s">
        <v>534</v>
      </c>
      <c r="G1720" s="6" t="s">
        <v>528</v>
      </c>
      <c r="H1720" s="6" t="s">
        <v>526</v>
      </c>
      <c r="I1720" s="6">
        <v>2000</v>
      </c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46">
        <v>45987.477094907401</v>
      </c>
      <c r="X1720" s="6" t="s">
        <v>4400</v>
      </c>
      <c r="Y1720" s="6" t="s">
        <v>518</v>
      </c>
    </row>
    <row r="1721" spans="1:25">
      <c r="A1721" s="6">
        <v>2026</v>
      </c>
      <c r="B1721" s="6" t="s">
        <v>530</v>
      </c>
      <c r="C1721" s="6" t="s">
        <v>531</v>
      </c>
      <c r="D1721" s="6" t="s">
        <v>565</v>
      </c>
      <c r="E1721" s="6" t="s">
        <v>566</v>
      </c>
      <c r="F1721" s="6" t="s">
        <v>534</v>
      </c>
      <c r="G1721" s="6" t="s">
        <v>528</v>
      </c>
      <c r="H1721" s="6" t="s">
        <v>526</v>
      </c>
      <c r="I1721" s="6">
        <v>1545000</v>
      </c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46">
        <v>45987.477094907401</v>
      </c>
      <c r="X1721" s="6" t="s">
        <v>4400</v>
      </c>
      <c r="Y1721" s="6" t="s">
        <v>518</v>
      </c>
    </row>
    <row r="1722" spans="1:25">
      <c r="A1722" s="6">
        <v>2026</v>
      </c>
      <c r="B1722" s="6" t="s">
        <v>530</v>
      </c>
      <c r="C1722" s="6" t="s">
        <v>531</v>
      </c>
      <c r="D1722" s="6" t="s">
        <v>2643</v>
      </c>
      <c r="E1722" s="6" t="s">
        <v>2644</v>
      </c>
      <c r="F1722" s="6" t="s">
        <v>534</v>
      </c>
      <c r="G1722" s="6" t="s">
        <v>528</v>
      </c>
      <c r="H1722" s="6" t="s">
        <v>526</v>
      </c>
      <c r="I1722" s="6">
        <v>819836.74</v>
      </c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46">
        <v>45987.477094907401</v>
      </c>
      <c r="X1722" s="6" t="s">
        <v>4400</v>
      </c>
      <c r="Y1722" s="6" t="s">
        <v>518</v>
      </c>
    </row>
    <row r="1723" spans="1:25">
      <c r="A1723" s="6">
        <v>2026</v>
      </c>
      <c r="B1723" s="6" t="s">
        <v>530</v>
      </c>
      <c r="C1723" s="6" t="s">
        <v>531</v>
      </c>
      <c r="D1723" s="6" t="s">
        <v>1851</v>
      </c>
      <c r="E1723" s="6" t="s">
        <v>1852</v>
      </c>
      <c r="F1723" s="6" t="s">
        <v>534</v>
      </c>
      <c r="G1723" s="6" t="s">
        <v>528</v>
      </c>
      <c r="H1723" s="6" t="s">
        <v>526</v>
      </c>
      <c r="I1723" s="6">
        <v>1400000</v>
      </c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46">
        <v>45987.477094907401</v>
      </c>
      <c r="X1723" s="6" t="s">
        <v>4400</v>
      </c>
      <c r="Y1723" s="6" t="s">
        <v>518</v>
      </c>
    </row>
    <row r="1724" spans="1:25">
      <c r="A1724" s="6">
        <v>2026</v>
      </c>
      <c r="B1724" s="6" t="s">
        <v>530</v>
      </c>
      <c r="C1724" s="6" t="s">
        <v>531</v>
      </c>
      <c r="D1724" s="6" t="s">
        <v>2265</v>
      </c>
      <c r="E1724" s="6" t="s">
        <v>2266</v>
      </c>
      <c r="F1724" s="6" t="s">
        <v>534</v>
      </c>
      <c r="G1724" s="6" t="s">
        <v>528</v>
      </c>
      <c r="H1724" s="6" t="s">
        <v>526</v>
      </c>
      <c r="I1724" s="6">
        <v>1463504.08</v>
      </c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46">
        <v>45987.477094907401</v>
      </c>
      <c r="X1724" s="6" t="s">
        <v>4400</v>
      </c>
      <c r="Y1724" s="6" t="s">
        <v>518</v>
      </c>
    </row>
    <row r="1725" spans="1:25">
      <c r="A1725" s="6">
        <v>2026</v>
      </c>
      <c r="B1725" s="6" t="s">
        <v>530</v>
      </c>
      <c r="C1725" s="6" t="s">
        <v>531</v>
      </c>
      <c r="D1725" s="6" t="s">
        <v>2295</v>
      </c>
      <c r="E1725" s="6" t="s">
        <v>2296</v>
      </c>
      <c r="F1725" s="6" t="s">
        <v>534</v>
      </c>
      <c r="G1725" s="6" t="s">
        <v>528</v>
      </c>
      <c r="H1725" s="6" t="s">
        <v>526</v>
      </c>
      <c r="I1725" s="6">
        <v>1598343.9</v>
      </c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46">
        <v>45987.477094907401</v>
      </c>
      <c r="X1725" s="6" t="s">
        <v>4400</v>
      </c>
      <c r="Y1725" s="6" t="s">
        <v>518</v>
      </c>
    </row>
    <row r="1726" spans="1:25">
      <c r="A1726" s="6">
        <v>2026</v>
      </c>
      <c r="B1726" s="6" t="s">
        <v>530</v>
      </c>
      <c r="C1726" s="6" t="s">
        <v>531</v>
      </c>
      <c r="D1726" s="6" t="s">
        <v>2281</v>
      </c>
      <c r="E1726" s="6" t="s">
        <v>2282</v>
      </c>
      <c r="F1726" s="6" t="s">
        <v>534</v>
      </c>
      <c r="G1726" s="6" t="s">
        <v>528</v>
      </c>
      <c r="H1726" s="6" t="s">
        <v>526</v>
      </c>
      <c r="I1726" s="6">
        <v>79492.13</v>
      </c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46">
        <v>45987.477094907401</v>
      </c>
      <c r="X1726" s="6" t="s">
        <v>4400</v>
      </c>
      <c r="Y1726" s="6" t="s">
        <v>518</v>
      </c>
    </row>
    <row r="1727" spans="1:25">
      <c r="A1727" s="6">
        <v>2026</v>
      </c>
      <c r="B1727" s="6" t="s">
        <v>530</v>
      </c>
      <c r="C1727" s="6" t="s">
        <v>531</v>
      </c>
      <c r="D1727" s="6" t="s">
        <v>4343</v>
      </c>
      <c r="E1727" s="6" t="s">
        <v>4344</v>
      </c>
      <c r="F1727" s="6" t="s">
        <v>534</v>
      </c>
      <c r="G1727" s="6" t="s">
        <v>528</v>
      </c>
      <c r="H1727" s="6" t="s">
        <v>526</v>
      </c>
      <c r="I1727" s="6">
        <v>0</v>
      </c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46">
        <v>45987.477094907401</v>
      </c>
      <c r="X1727" s="6" t="s">
        <v>4400</v>
      </c>
      <c r="Y1727" s="6" t="s">
        <v>518</v>
      </c>
    </row>
    <row r="1728" spans="1:25">
      <c r="A1728" s="6">
        <v>2026</v>
      </c>
      <c r="B1728" s="6" t="s">
        <v>530</v>
      </c>
      <c r="C1728" s="6" t="s">
        <v>531</v>
      </c>
      <c r="D1728" s="6" t="s">
        <v>3033</v>
      </c>
      <c r="E1728" s="6" t="s">
        <v>3034</v>
      </c>
      <c r="F1728" s="6" t="s">
        <v>534</v>
      </c>
      <c r="G1728" s="6" t="s">
        <v>528</v>
      </c>
      <c r="H1728" s="6" t="s">
        <v>526</v>
      </c>
      <c r="I1728" s="6">
        <v>11226036.85</v>
      </c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46">
        <v>45987.477094907401</v>
      </c>
      <c r="X1728" s="6" t="s">
        <v>4400</v>
      </c>
      <c r="Y1728" s="6" t="s">
        <v>518</v>
      </c>
    </row>
    <row r="1729" spans="1:25">
      <c r="A1729" s="6">
        <v>2026</v>
      </c>
      <c r="B1729" s="6" t="s">
        <v>530</v>
      </c>
      <c r="C1729" s="6" t="s">
        <v>531</v>
      </c>
      <c r="D1729" s="6" t="s">
        <v>2257</v>
      </c>
      <c r="E1729" s="6" t="s">
        <v>2258</v>
      </c>
      <c r="F1729" s="6" t="s">
        <v>534</v>
      </c>
      <c r="G1729" s="6" t="s">
        <v>528</v>
      </c>
      <c r="H1729" s="6" t="s">
        <v>526</v>
      </c>
      <c r="I1729" s="6">
        <v>3338835.08</v>
      </c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46">
        <v>45987.477094907401</v>
      </c>
      <c r="X1729" s="6" t="s">
        <v>4400</v>
      </c>
      <c r="Y1729" s="6" t="s">
        <v>518</v>
      </c>
    </row>
    <row r="1730" spans="1:25">
      <c r="A1730" s="6">
        <v>2026</v>
      </c>
      <c r="B1730" s="6" t="s">
        <v>530</v>
      </c>
      <c r="C1730" s="6" t="s">
        <v>531</v>
      </c>
      <c r="D1730" s="6" t="s">
        <v>1005</v>
      </c>
      <c r="E1730" s="6" t="s">
        <v>1006</v>
      </c>
      <c r="F1730" s="6" t="s">
        <v>534</v>
      </c>
      <c r="G1730" s="6" t="s">
        <v>528</v>
      </c>
      <c r="H1730" s="6" t="s">
        <v>526</v>
      </c>
      <c r="I1730" s="6">
        <v>0</v>
      </c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46">
        <v>45987.477094907401</v>
      </c>
      <c r="X1730" s="6" t="s">
        <v>4400</v>
      </c>
      <c r="Y1730" s="6" t="s">
        <v>518</v>
      </c>
    </row>
    <row r="1731" spans="1:25">
      <c r="A1731" s="6">
        <v>2026</v>
      </c>
      <c r="B1731" s="6" t="s">
        <v>530</v>
      </c>
      <c r="C1731" s="6" t="s">
        <v>531</v>
      </c>
      <c r="D1731" s="6" t="s">
        <v>4021</v>
      </c>
      <c r="E1731" s="6" t="s">
        <v>4022</v>
      </c>
      <c r="F1731" s="6" t="s">
        <v>534</v>
      </c>
      <c r="G1731" s="6" t="s">
        <v>528</v>
      </c>
      <c r="H1731" s="6" t="s">
        <v>526</v>
      </c>
      <c r="I1731" s="6">
        <v>4686.5</v>
      </c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46">
        <v>45987.477094907401</v>
      </c>
      <c r="X1731" s="6" t="s">
        <v>4400</v>
      </c>
      <c r="Y1731" s="6" t="s">
        <v>518</v>
      </c>
    </row>
    <row r="1732" spans="1:25">
      <c r="A1732" s="6">
        <v>2026</v>
      </c>
      <c r="B1732" s="6" t="s">
        <v>530</v>
      </c>
      <c r="C1732" s="6" t="s">
        <v>531</v>
      </c>
      <c r="D1732" s="6" t="s">
        <v>1137</v>
      </c>
      <c r="E1732" s="6" t="s">
        <v>1138</v>
      </c>
      <c r="F1732" s="6" t="s">
        <v>534</v>
      </c>
      <c r="G1732" s="6" t="s">
        <v>528</v>
      </c>
      <c r="H1732" s="6" t="s">
        <v>526</v>
      </c>
      <c r="I1732" s="6">
        <v>0</v>
      </c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46">
        <v>45987.477094907401</v>
      </c>
      <c r="X1732" s="6" t="s">
        <v>4400</v>
      </c>
      <c r="Y1732" s="6" t="s">
        <v>518</v>
      </c>
    </row>
    <row r="1733" spans="1:25">
      <c r="A1733" s="6">
        <v>2026</v>
      </c>
      <c r="B1733" s="6" t="s">
        <v>530</v>
      </c>
      <c r="C1733" s="6" t="s">
        <v>531</v>
      </c>
      <c r="D1733" s="6" t="s">
        <v>2221</v>
      </c>
      <c r="E1733" s="6" t="s">
        <v>2222</v>
      </c>
      <c r="F1733" s="6" t="s">
        <v>534</v>
      </c>
      <c r="G1733" s="6" t="s">
        <v>528</v>
      </c>
      <c r="H1733" s="6" t="s">
        <v>526</v>
      </c>
      <c r="I1733" s="6">
        <v>14699.66</v>
      </c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46">
        <v>45987.477094907401</v>
      </c>
      <c r="X1733" s="6" t="s">
        <v>4400</v>
      </c>
      <c r="Y1733" s="6" t="s">
        <v>518</v>
      </c>
    </row>
    <row r="1734" spans="1:25">
      <c r="A1734" s="6">
        <v>2026</v>
      </c>
      <c r="B1734" s="6" t="s">
        <v>530</v>
      </c>
      <c r="C1734" s="6" t="s">
        <v>531</v>
      </c>
      <c r="D1734" s="6" t="s">
        <v>2893</v>
      </c>
      <c r="E1734" s="6" t="s">
        <v>2894</v>
      </c>
      <c r="F1734" s="6" t="s">
        <v>534</v>
      </c>
      <c r="G1734" s="6" t="s">
        <v>528</v>
      </c>
      <c r="H1734" s="6" t="s">
        <v>526</v>
      </c>
      <c r="I1734" s="6">
        <v>0</v>
      </c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46">
        <v>45987.477094907401</v>
      </c>
      <c r="X1734" s="6" t="s">
        <v>4400</v>
      </c>
      <c r="Y1734" s="6" t="s">
        <v>518</v>
      </c>
    </row>
    <row r="1735" spans="1:25">
      <c r="A1735" s="6">
        <v>2026</v>
      </c>
      <c r="B1735" s="6" t="s">
        <v>530</v>
      </c>
      <c r="C1735" s="6" t="s">
        <v>531</v>
      </c>
      <c r="D1735" s="6" t="s">
        <v>4395</v>
      </c>
      <c r="E1735" s="6" t="s">
        <v>4396</v>
      </c>
      <c r="F1735" s="6" t="s">
        <v>534</v>
      </c>
      <c r="G1735" s="6" t="s">
        <v>528</v>
      </c>
      <c r="H1735" s="6" t="s">
        <v>526</v>
      </c>
      <c r="I1735" s="6">
        <v>1468012.31</v>
      </c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46">
        <v>45987.477094907401</v>
      </c>
      <c r="X1735" s="6" t="s">
        <v>4400</v>
      </c>
      <c r="Y1735" s="6" t="s">
        <v>518</v>
      </c>
    </row>
    <row r="1736" spans="1:25">
      <c r="A1736" s="6">
        <v>2026</v>
      </c>
      <c r="B1736" s="6" t="s">
        <v>530</v>
      </c>
      <c r="C1736" s="6" t="s">
        <v>531</v>
      </c>
      <c r="D1736" s="6" t="s">
        <v>945</v>
      </c>
      <c r="E1736" s="6" t="s">
        <v>946</v>
      </c>
      <c r="F1736" s="6" t="s">
        <v>534</v>
      </c>
      <c r="G1736" s="6" t="s">
        <v>528</v>
      </c>
      <c r="H1736" s="6" t="s">
        <v>526</v>
      </c>
      <c r="I1736" s="6">
        <v>0</v>
      </c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46">
        <v>45987.477094907401</v>
      </c>
      <c r="X1736" s="6" t="s">
        <v>4400</v>
      </c>
      <c r="Y1736" s="6" t="s">
        <v>518</v>
      </c>
    </row>
    <row r="1737" spans="1:25">
      <c r="A1737" s="6">
        <v>2026</v>
      </c>
      <c r="B1737" s="6" t="s">
        <v>530</v>
      </c>
      <c r="C1737" s="6" t="s">
        <v>531</v>
      </c>
      <c r="D1737" s="6" t="s">
        <v>3899</v>
      </c>
      <c r="E1737" s="6" t="s">
        <v>3900</v>
      </c>
      <c r="F1737" s="6" t="s">
        <v>534</v>
      </c>
      <c r="G1737" s="6" t="s">
        <v>528</v>
      </c>
      <c r="H1737" s="6" t="s">
        <v>526</v>
      </c>
      <c r="I1737" s="6">
        <v>0</v>
      </c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46">
        <v>45987.477094907401</v>
      </c>
      <c r="X1737" s="6" t="s">
        <v>4400</v>
      </c>
      <c r="Y1737" s="6" t="s">
        <v>518</v>
      </c>
    </row>
    <row r="1738" spans="1:25">
      <c r="A1738" s="6">
        <v>2026</v>
      </c>
      <c r="B1738" s="6" t="s">
        <v>530</v>
      </c>
      <c r="C1738" s="6" t="s">
        <v>531</v>
      </c>
      <c r="D1738" s="6" t="s">
        <v>1783</v>
      </c>
      <c r="E1738" s="6" t="s">
        <v>1784</v>
      </c>
      <c r="F1738" s="6" t="s">
        <v>534</v>
      </c>
      <c r="G1738" s="6" t="s">
        <v>528</v>
      </c>
      <c r="H1738" s="6" t="s">
        <v>526</v>
      </c>
      <c r="I1738" s="6">
        <v>84249</v>
      </c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46">
        <v>45987.477094907401</v>
      </c>
      <c r="X1738" s="6" t="s">
        <v>4400</v>
      </c>
      <c r="Y1738" s="6" t="s">
        <v>518</v>
      </c>
    </row>
    <row r="1739" spans="1:25">
      <c r="A1739" s="6">
        <v>2026</v>
      </c>
      <c r="B1739" s="6" t="s">
        <v>530</v>
      </c>
      <c r="C1739" s="6" t="s">
        <v>531</v>
      </c>
      <c r="D1739" s="6" t="s">
        <v>2653</v>
      </c>
      <c r="E1739" s="6" t="s">
        <v>2654</v>
      </c>
      <c r="F1739" s="6" t="s">
        <v>534</v>
      </c>
      <c r="G1739" s="6" t="s">
        <v>528</v>
      </c>
      <c r="H1739" s="6" t="s">
        <v>526</v>
      </c>
      <c r="I1739" s="6">
        <v>0</v>
      </c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46">
        <v>45987.477094907401</v>
      </c>
      <c r="X1739" s="6" t="s">
        <v>4400</v>
      </c>
      <c r="Y1739" s="6" t="s">
        <v>518</v>
      </c>
    </row>
    <row r="1740" spans="1:25">
      <c r="A1740" s="6">
        <v>2026</v>
      </c>
      <c r="B1740" s="6" t="s">
        <v>530</v>
      </c>
      <c r="C1740" s="6" t="s">
        <v>531</v>
      </c>
      <c r="D1740" s="6" t="s">
        <v>3731</v>
      </c>
      <c r="E1740" s="6" t="s">
        <v>3732</v>
      </c>
      <c r="F1740" s="6" t="s">
        <v>534</v>
      </c>
      <c r="G1740" s="6" t="s">
        <v>528</v>
      </c>
      <c r="H1740" s="6" t="s">
        <v>526</v>
      </c>
      <c r="I1740" s="6">
        <v>1413417.97</v>
      </c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46">
        <v>45987.477094907401</v>
      </c>
      <c r="X1740" s="6" t="s">
        <v>4400</v>
      </c>
      <c r="Y1740" s="6" t="s">
        <v>518</v>
      </c>
    </row>
    <row r="1741" spans="1:25">
      <c r="A1741" s="6">
        <v>2026</v>
      </c>
      <c r="B1741" s="6" t="s">
        <v>530</v>
      </c>
      <c r="C1741" s="6" t="s">
        <v>531</v>
      </c>
      <c r="D1741" s="6" t="s">
        <v>3593</v>
      </c>
      <c r="E1741" s="6" t="s">
        <v>3594</v>
      </c>
      <c r="F1741" s="6" t="s">
        <v>534</v>
      </c>
      <c r="G1741" s="6" t="s">
        <v>528</v>
      </c>
      <c r="H1741" s="6" t="s">
        <v>526</v>
      </c>
      <c r="I1741" s="6">
        <v>0</v>
      </c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46">
        <v>45987.477094907401</v>
      </c>
      <c r="X1741" s="6" t="s">
        <v>4400</v>
      </c>
      <c r="Y1741" s="6" t="s">
        <v>518</v>
      </c>
    </row>
    <row r="1742" spans="1:25">
      <c r="A1742" s="6">
        <v>2026</v>
      </c>
      <c r="B1742" s="6" t="s">
        <v>530</v>
      </c>
      <c r="C1742" s="6" t="s">
        <v>531</v>
      </c>
      <c r="D1742" s="6" t="s">
        <v>1457</v>
      </c>
      <c r="E1742" s="6" t="s">
        <v>1458</v>
      </c>
      <c r="F1742" s="6" t="s">
        <v>534</v>
      </c>
      <c r="G1742" s="6" t="s">
        <v>528</v>
      </c>
      <c r="H1742" s="6" t="s">
        <v>526</v>
      </c>
      <c r="I1742" s="6">
        <v>0</v>
      </c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46">
        <v>45987.477094907401</v>
      </c>
      <c r="X1742" s="6" t="s">
        <v>4400</v>
      </c>
      <c r="Y1742" s="6" t="s">
        <v>518</v>
      </c>
    </row>
    <row r="1743" spans="1:25">
      <c r="A1743" s="6">
        <v>2026</v>
      </c>
      <c r="B1743" s="6" t="s">
        <v>530</v>
      </c>
      <c r="C1743" s="6" t="s">
        <v>531</v>
      </c>
      <c r="D1743" s="6" t="s">
        <v>2905</v>
      </c>
      <c r="E1743" s="6" t="s">
        <v>2906</v>
      </c>
      <c r="F1743" s="6" t="s">
        <v>534</v>
      </c>
      <c r="G1743" s="6" t="s">
        <v>528</v>
      </c>
      <c r="H1743" s="6" t="s">
        <v>526</v>
      </c>
      <c r="I1743" s="6">
        <v>0</v>
      </c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46">
        <v>45987.477094907401</v>
      </c>
      <c r="X1743" s="6" t="s">
        <v>4400</v>
      </c>
      <c r="Y1743" s="6" t="s">
        <v>518</v>
      </c>
    </row>
    <row r="1744" spans="1:25">
      <c r="A1744" s="6">
        <v>2026</v>
      </c>
      <c r="B1744" s="6" t="s">
        <v>530</v>
      </c>
      <c r="C1744" s="6" t="s">
        <v>531</v>
      </c>
      <c r="D1744" s="6" t="s">
        <v>2895</v>
      </c>
      <c r="E1744" s="6" t="s">
        <v>2896</v>
      </c>
      <c r="F1744" s="6" t="s">
        <v>534</v>
      </c>
      <c r="G1744" s="6" t="s">
        <v>528</v>
      </c>
      <c r="H1744" s="6" t="s">
        <v>526</v>
      </c>
      <c r="I1744" s="6">
        <v>0</v>
      </c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46">
        <v>45987.477094907401</v>
      </c>
      <c r="X1744" s="6" t="s">
        <v>4400</v>
      </c>
      <c r="Y1744" s="6" t="s">
        <v>518</v>
      </c>
    </row>
    <row r="1745" spans="1:25">
      <c r="A1745" s="6">
        <v>2026</v>
      </c>
      <c r="B1745" s="6" t="s">
        <v>530</v>
      </c>
      <c r="C1745" s="6" t="s">
        <v>531</v>
      </c>
      <c r="D1745" s="6" t="s">
        <v>2421</v>
      </c>
      <c r="E1745" s="6" t="s">
        <v>2422</v>
      </c>
      <c r="F1745" s="6" t="s">
        <v>534</v>
      </c>
      <c r="G1745" s="6" t="s">
        <v>528</v>
      </c>
      <c r="H1745" s="6" t="s">
        <v>526</v>
      </c>
      <c r="I1745" s="6">
        <v>1490000</v>
      </c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46">
        <v>45987.477094907401</v>
      </c>
      <c r="X1745" s="6" t="s">
        <v>4400</v>
      </c>
      <c r="Y1745" s="6" t="s">
        <v>518</v>
      </c>
    </row>
    <row r="1746" spans="1:25">
      <c r="A1746" s="6">
        <v>2026</v>
      </c>
      <c r="B1746" s="6" t="s">
        <v>530</v>
      </c>
      <c r="C1746" s="6" t="s">
        <v>531</v>
      </c>
      <c r="D1746" s="6" t="s">
        <v>2901</v>
      </c>
      <c r="E1746" s="6" t="s">
        <v>2902</v>
      </c>
      <c r="F1746" s="6" t="s">
        <v>534</v>
      </c>
      <c r="G1746" s="6" t="s">
        <v>528</v>
      </c>
      <c r="H1746" s="6" t="s">
        <v>526</v>
      </c>
      <c r="I1746" s="6">
        <v>4257188.09</v>
      </c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46">
        <v>45987.477094907401</v>
      </c>
      <c r="X1746" s="6" t="s">
        <v>4400</v>
      </c>
      <c r="Y1746" s="6" t="s">
        <v>518</v>
      </c>
    </row>
    <row r="1747" spans="1:25">
      <c r="A1747" s="6">
        <v>2026</v>
      </c>
      <c r="B1747" s="6" t="s">
        <v>530</v>
      </c>
      <c r="C1747" s="6" t="s">
        <v>531</v>
      </c>
      <c r="D1747" s="6" t="s">
        <v>1955</v>
      </c>
      <c r="E1747" s="6" t="s">
        <v>1956</v>
      </c>
      <c r="F1747" s="6" t="s">
        <v>534</v>
      </c>
      <c r="G1747" s="6" t="s">
        <v>528</v>
      </c>
      <c r="H1747" s="6" t="s">
        <v>526</v>
      </c>
      <c r="I1747" s="6">
        <v>223680.9</v>
      </c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46">
        <v>45987.477094907401</v>
      </c>
      <c r="X1747" s="6" t="s">
        <v>4400</v>
      </c>
      <c r="Y1747" s="6" t="s">
        <v>518</v>
      </c>
    </row>
    <row r="1748" spans="1:25">
      <c r="A1748" s="6">
        <v>2026</v>
      </c>
      <c r="B1748" s="6" t="s">
        <v>530</v>
      </c>
      <c r="C1748" s="6" t="s">
        <v>531</v>
      </c>
      <c r="D1748" s="6" t="s">
        <v>3209</v>
      </c>
      <c r="E1748" s="6" t="s">
        <v>3210</v>
      </c>
      <c r="F1748" s="6" t="s">
        <v>534</v>
      </c>
      <c r="G1748" s="6" t="s">
        <v>528</v>
      </c>
      <c r="H1748" s="6" t="s">
        <v>526</v>
      </c>
      <c r="I1748" s="6">
        <v>0</v>
      </c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46">
        <v>45987.477094907401</v>
      </c>
      <c r="X1748" s="6" t="s">
        <v>4400</v>
      </c>
      <c r="Y1748" s="6" t="s">
        <v>518</v>
      </c>
    </row>
    <row r="1749" spans="1:25">
      <c r="A1749" s="6">
        <v>2026</v>
      </c>
      <c r="B1749" s="6" t="s">
        <v>530</v>
      </c>
      <c r="C1749" s="6" t="s">
        <v>531</v>
      </c>
      <c r="D1749" s="6" t="s">
        <v>3237</v>
      </c>
      <c r="E1749" s="6" t="s">
        <v>3238</v>
      </c>
      <c r="F1749" s="6" t="s">
        <v>534</v>
      </c>
      <c r="G1749" s="6" t="s">
        <v>528</v>
      </c>
      <c r="H1749" s="6" t="s">
        <v>526</v>
      </c>
      <c r="I1749" s="6">
        <v>0</v>
      </c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46">
        <v>45987.477094907401</v>
      </c>
      <c r="X1749" s="6" t="s">
        <v>4400</v>
      </c>
      <c r="Y1749" s="6" t="s">
        <v>518</v>
      </c>
    </row>
    <row r="1750" spans="1:25">
      <c r="A1750" s="6">
        <v>2026</v>
      </c>
      <c r="B1750" s="6" t="s">
        <v>530</v>
      </c>
      <c r="C1750" s="6" t="s">
        <v>531</v>
      </c>
      <c r="D1750" s="6" t="s">
        <v>3211</v>
      </c>
      <c r="E1750" s="6" t="s">
        <v>3212</v>
      </c>
      <c r="F1750" s="6" t="s">
        <v>534</v>
      </c>
      <c r="G1750" s="6" t="s">
        <v>528</v>
      </c>
      <c r="H1750" s="6" t="s">
        <v>526</v>
      </c>
      <c r="I1750" s="6">
        <v>19073087.039999999</v>
      </c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46">
        <v>45987.477094907401</v>
      </c>
      <c r="X1750" s="6" t="s">
        <v>4400</v>
      </c>
      <c r="Y1750" s="6" t="s">
        <v>518</v>
      </c>
    </row>
    <row r="1751" spans="1:25">
      <c r="A1751" s="6">
        <v>2026</v>
      </c>
      <c r="B1751" s="6" t="s">
        <v>530</v>
      </c>
      <c r="C1751" s="6" t="s">
        <v>531</v>
      </c>
      <c r="D1751" s="6" t="s">
        <v>3365</v>
      </c>
      <c r="E1751" s="6" t="s">
        <v>3366</v>
      </c>
      <c r="F1751" s="6" t="s">
        <v>534</v>
      </c>
      <c r="G1751" s="6" t="s">
        <v>528</v>
      </c>
      <c r="H1751" s="6" t="s">
        <v>526</v>
      </c>
      <c r="I1751" s="6">
        <v>0</v>
      </c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46">
        <v>45987.477094907401</v>
      </c>
      <c r="X1751" s="6" t="s">
        <v>4400</v>
      </c>
      <c r="Y1751" s="6" t="s">
        <v>518</v>
      </c>
    </row>
    <row r="1752" spans="1:25">
      <c r="A1752" s="6">
        <v>2026</v>
      </c>
      <c r="B1752" s="6" t="s">
        <v>530</v>
      </c>
      <c r="C1752" s="6" t="s">
        <v>531</v>
      </c>
      <c r="D1752" s="6" t="s">
        <v>1513</v>
      </c>
      <c r="E1752" s="6" t="s">
        <v>1514</v>
      </c>
      <c r="F1752" s="6" t="s">
        <v>534</v>
      </c>
      <c r="G1752" s="6" t="s">
        <v>528</v>
      </c>
      <c r="H1752" s="6" t="s">
        <v>526</v>
      </c>
      <c r="I1752" s="6">
        <v>23943031.84</v>
      </c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46">
        <v>45987.477094907401</v>
      </c>
      <c r="X1752" s="6" t="s">
        <v>4400</v>
      </c>
      <c r="Y1752" s="6" t="s">
        <v>518</v>
      </c>
    </row>
    <row r="1753" spans="1:25">
      <c r="A1753" s="6">
        <v>2026</v>
      </c>
      <c r="B1753" s="6" t="s">
        <v>530</v>
      </c>
      <c r="C1753" s="6" t="s">
        <v>531</v>
      </c>
      <c r="D1753" s="6" t="s">
        <v>1245</v>
      </c>
      <c r="E1753" s="6" t="s">
        <v>1246</v>
      </c>
      <c r="F1753" s="6" t="s">
        <v>534</v>
      </c>
      <c r="G1753" s="6" t="s">
        <v>528</v>
      </c>
      <c r="H1753" s="6" t="s">
        <v>526</v>
      </c>
      <c r="I1753" s="6">
        <v>1470515.71</v>
      </c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46">
        <v>45987.477094907401</v>
      </c>
      <c r="X1753" s="6" t="s">
        <v>4400</v>
      </c>
      <c r="Y1753" s="6" t="s">
        <v>518</v>
      </c>
    </row>
    <row r="1754" spans="1:25">
      <c r="A1754" s="6">
        <v>2026</v>
      </c>
      <c r="B1754" s="6" t="s">
        <v>530</v>
      </c>
      <c r="C1754" s="6" t="s">
        <v>531</v>
      </c>
      <c r="D1754" s="6" t="s">
        <v>1275</v>
      </c>
      <c r="E1754" s="6" t="s">
        <v>1276</v>
      </c>
      <c r="F1754" s="6" t="s">
        <v>534</v>
      </c>
      <c r="G1754" s="6" t="s">
        <v>528</v>
      </c>
      <c r="H1754" s="6" t="s">
        <v>526</v>
      </c>
      <c r="I1754" s="6">
        <v>34570556.609999999</v>
      </c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46">
        <v>45987.477094907401</v>
      </c>
      <c r="X1754" s="6" t="s">
        <v>4400</v>
      </c>
      <c r="Y1754" s="6" t="s">
        <v>518</v>
      </c>
    </row>
    <row r="1755" spans="1:25">
      <c r="A1755" s="6">
        <v>2026</v>
      </c>
      <c r="B1755" s="6" t="s">
        <v>530</v>
      </c>
      <c r="C1755" s="6" t="s">
        <v>531</v>
      </c>
      <c r="D1755" s="6" t="s">
        <v>2707</v>
      </c>
      <c r="E1755" s="6" t="s">
        <v>2708</v>
      </c>
      <c r="F1755" s="6" t="s">
        <v>534</v>
      </c>
      <c r="G1755" s="6" t="s">
        <v>528</v>
      </c>
      <c r="H1755" s="6" t="s">
        <v>526</v>
      </c>
      <c r="I1755" s="6">
        <v>400000</v>
      </c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46">
        <v>45987.477094907401</v>
      </c>
      <c r="X1755" s="6" t="s">
        <v>4400</v>
      </c>
      <c r="Y1755" s="6" t="s">
        <v>518</v>
      </c>
    </row>
    <row r="1756" spans="1:25">
      <c r="A1756" s="6">
        <v>2026</v>
      </c>
      <c r="B1756" s="6" t="s">
        <v>530</v>
      </c>
      <c r="C1756" s="6" t="s">
        <v>531</v>
      </c>
      <c r="D1756" s="6" t="s">
        <v>3241</v>
      </c>
      <c r="E1756" s="6" t="s">
        <v>3242</v>
      </c>
      <c r="F1756" s="6" t="s">
        <v>534</v>
      </c>
      <c r="G1756" s="6" t="s">
        <v>528</v>
      </c>
      <c r="H1756" s="6" t="s">
        <v>526</v>
      </c>
      <c r="I1756" s="6">
        <v>0</v>
      </c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46">
        <v>45987.477094907401</v>
      </c>
      <c r="X1756" s="6" t="s">
        <v>4400</v>
      </c>
      <c r="Y1756" s="6" t="s">
        <v>518</v>
      </c>
    </row>
    <row r="1757" spans="1:25">
      <c r="A1757" s="6">
        <v>2026</v>
      </c>
      <c r="B1757" s="6" t="s">
        <v>530</v>
      </c>
      <c r="C1757" s="6" t="s">
        <v>531</v>
      </c>
      <c r="D1757" s="6" t="s">
        <v>1793</v>
      </c>
      <c r="E1757" s="6" t="s">
        <v>1794</v>
      </c>
      <c r="F1757" s="6" t="s">
        <v>534</v>
      </c>
      <c r="G1757" s="6" t="s">
        <v>528</v>
      </c>
      <c r="H1757" s="6" t="s">
        <v>526</v>
      </c>
      <c r="I1757" s="6">
        <v>0</v>
      </c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 s="46">
        <v>45987.477094907401</v>
      </c>
      <c r="X1757" s="6" t="s">
        <v>4400</v>
      </c>
      <c r="Y1757" s="6" t="s">
        <v>518</v>
      </c>
    </row>
    <row r="1758" spans="1:25">
      <c r="A1758" s="6">
        <v>2026</v>
      </c>
      <c r="B1758" s="6" t="s">
        <v>530</v>
      </c>
      <c r="C1758" s="6" t="s">
        <v>531</v>
      </c>
      <c r="D1758" s="6" t="s">
        <v>1303</v>
      </c>
      <c r="E1758" s="6" t="s">
        <v>1304</v>
      </c>
      <c r="F1758" s="6" t="s">
        <v>534</v>
      </c>
      <c r="G1758" s="6" t="s">
        <v>528</v>
      </c>
      <c r="H1758" s="6" t="s">
        <v>526</v>
      </c>
      <c r="I1758" s="6">
        <v>851685.59</v>
      </c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 s="46">
        <v>45987.477094907401</v>
      </c>
      <c r="X1758" s="6" t="s">
        <v>4400</v>
      </c>
      <c r="Y1758" s="6" t="s">
        <v>518</v>
      </c>
    </row>
    <row r="1759" spans="1:25">
      <c r="A1759" s="6">
        <v>2026</v>
      </c>
      <c r="B1759" s="6" t="s">
        <v>530</v>
      </c>
      <c r="C1759" s="6" t="s">
        <v>531</v>
      </c>
      <c r="D1759" s="6" t="s">
        <v>1317</v>
      </c>
      <c r="E1759" s="6" t="s">
        <v>1318</v>
      </c>
      <c r="F1759" s="6" t="s">
        <v>534</v>
      </c>
      <c r="G1759" s="6" t="s">
        <v>528</v>
      </c>
      <c r="H1759" s="6" t="s">
        <v>526</v>
      </c>
      <c r="I1759" s="6">
        <v>1765737.88</v>
      </c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46">
        <v>45987.477094907401</v>
      </c>
      <c r="X1759" s="6" t="s">
        <v>4400</v>
      </c>
      <c r="Y1759" s="6" t="s">
        <v>518</v>
      </c>
    </row>
    <row r="1760" spans="1:25">
      <c r="A1760" s="6">
        <v>2026</v>
      </c>
      <c r="B1760" s="6" t="s">
        <v>530</v>
      </c>
      <c r="C1760" s="6" t="s">
        <v>531</v>
      </c>
      <c r="D1760" s="6" t="s">
        <v>2039</v>
      </c>
      <c r="E1760" s="6" t="s">
        <v>2040</v>
      </c>
      <c r="F1760" s="6" t="s">
        <v>534</v>
      </c>
      <c r="G1760" s="6" t="s">
        <v>528</v>
      </c>
      <c r="H1760" s="6" t="s">
        <v>526</v>
      </c>
      <c r="I1760" s="6">
        <v>0</v>
      </c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46">
        <v>45987.477094907401</v>
      </c>
      <c r="X1760" s="6" t="s">
        <v>4400</v>
      </c>
      <c r="Y1760" s="6" t="s">
        <v>518</v>
      </c>
    </row>
    <row r="1761" spans="1:25">
      <c r="A1761" s="6">
        <v>2026</v>
      </c>
      <c r="B1761" s="6" t="s">
        <v>530</v>
      </c>
      <c r="C1761" s="6" t="s">
        <v>531</v>
      </c>
      <c r="D1761" s="6" t="s">
        <v>1263</v>
      </c>
      <c r="E1761" s="6" t="s">
        <v>1264</v>
      </c>
      <c r="F1761" s="6" t="s">
        <v>534</v>
      </c>
      <c r="G1761" s="6" t="s">
        <v>528</v>
      </c>
      <c r="H1761" s="6" t="s">
        <v>526</v>
      </c>
      <c r="I1761" s="6">
        <v>135493.63</v>
      </c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46">
        <v>45987.477094907401</v>
      </c>
      <c r="X1761" s="6" t="s">
        <v>4400</v>
      </c>
      <c r="Y1761" s="6" t="s">
        <v>518</v>
      </c>
    </row>
    <row r="1762" spans="1:25">
      <c r="A1762" s="6">
        <v>2026</v>
      </c>
      <c r="B1762" s="6" t="s">
        <v>530</v>
      </c>
      <c r="C1762" s="6" t="s">
        <v>531</v>
      </c>
      <c r="D1762" s="6" t="s">
        <v>1987</v>
      </c>
      <c r="E1762" s="6" t="s">
        <v>1988</v>
      </c>
      <c r="F1762" s="6" t="s">
        <v>534</v>
      </c>
      <c r="G1762" s="6" t="s">
        <v>528</v>
      </c>
      <c r="H1762" s="6" t="s">
        <v>526</v>
      </c>
      <c r="I1762" s="6">
        <v>0</v>
      </c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 s="46">
        <v>45987.477094907401</v>
      </c>
      <c r="X1762" s="6" t="s">
        <v>4400</v>
      </c>
      <c r="Y1762" s="6" t="s">
        <v>518</v>
      </c>
    </row>
    <row r="1763" spans="1:25">
      <c r="A1763" s="6">
        <v>2026</v>
      </c>
      <c r="B1763" s="6" t="s">
        <v>530</v>
      </c>
      <c r="C1763" s="6" t="s">
        <v>531</v>
      </c>
      <c r="D1763" s="6" t="s">
        <v>3889</v>
      </c>
      <c r="E1763" s="6" t="s">
        <v>3890</v>
      </c>
      <c r="F1763" s="6" t="s">
        <v>534</v>
      </c>
      <c r="G1763" s="6" t="s">
        <v>528</v>
      </c>
      <c r="H1763" s="6" t="s">
        <v>526</v>
      </c>
      <c r="I1763" s="6">
        <v>8000</v>
      </c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46">
        <v>45987.477094907401</v>
      </c>
      <c r="X1763" s="6" t="s">
        <v>4400</v>
      </c>
      <c r="Y1763" s="6" t="s">
        <v>518</v>
      </c>
    </row>
    <row r="1764" spans="1:25">
      <c r="A1764" s="6">
        <v>2026</v>
      </c>
      <c r="B1764" s="6" t="s">
        <v>530</v>
      </c>
      <c r="C1764" s="6" t="s">
        <v>531</v>
      </c>
      <c r="D1764" s="6" t="s">
        <v>1997</v>
      </c>
      <c r="E1764" s="6" t="s">
        <v>1998</v>
      </c>
      <c r="F1764" s="6" t="s">
        <v>534</v>
      </c>
      <c r="G1764" s="6" t="s">
        <v>528</v>
      </c>
      <c r="H1764" s="6" t="s">
        <v>526</v>
      </c>
      <c r="I1764" s="6">
        <v>0</v>
      </c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46">
        <v>45987.477094907401</v>
      </c>
      <c r="X1764" s="6" t="s">
        <v>4400</v>
      </c>
      <c r="Y1764" s="6" t="s">
        <v>518</v>
      </c>
    </row>
    <row r="1765" spans="1:25">
      <c r="A1765" s="6">
        <v>2026</v>
      </c>
      <c r="B1765" s="6" t="s">
        <v>530</v>
      </c>
      <c r="C1765" s="6" t="s">
        <v>531</v>
      </c>
      <c r="D1765" s="6" t="s">
        <v>2023</v>
      </c>
      <c r="E1765" s="6" t="s">
        <v>2024</v>
      </c>
      <c r="F1765" s="6" t="s">
        <v>534</v>
      </c>
      <c r="G1765" s="6" t="s">
        <v>528</v>
      </c>
      <c r="H1765" s="6" t="s">
        <v>526</v>
      </c>
      <c r="I1765" s="6">
        <v>313043802.00999999</v>
      </c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 s="46">
        <v>45987.477094907401</v>
      </c>
      <c r="X1765" s="6" t="s">
        <v>4400</v>
      </c>
      <c r="Y1765" s="6" t="s">
        <v>518</v>
      </c>
    </row>
    <row r="1766" spans="1:25">
      <c r="A1766" s="6">
        <v>2026</v>
      </c>
      <c r="B1766" s="6" t="s">
        <v>530</v>
      </c>
      <c r="C1766" s="6" t="s">
        <v>531</v>
      </c>
      <c r="D1766" s="6" t="s">
        <v>2025</v>
      </c>
      <c r="E1766" s="6" t="s">
        <v>2026</v>
      </c>
      <c r="F1766" s="6" t="s">
        <v>534</v>
      </c>
      <c r="G1766" s="6" t="s">
        <v>528</v>
      </c>
      <c r="H1766" s="6" t="s">
        <v>526</v>
      </c>
      <c r="I1766" s="6">
        <v>0</v>
      </c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 s="46">
        <v>45987.477094907401</v>
      </c>
      <c r="X1766" s="6" t="s">
        <v>4400</v>
      </c>
      <c r="Y1766" s="6" t="s">
        <v>518</v>
      </c>
    </row>
    <row r="1767" spans="1:25">
      <c r="A1767" s="6">
        <v>2026</v>
      </c>
      <c r="B1767" s="6" t="s">
        <v>530</v>
      </c>
      <c r="C1767" s="6" t="s">
        <v>531</v>
      </c>
      <c r="D1767" s="6" t="s">
        <v>1175</v>
      </c>
      <c r="E1767" s="6" t="s">
        <v>1176</v>
      </c>
      <c r="F1767" s="6" t="s">
        <v>534</v>
      </c>
      <c r="G1767" s="6" t="s">
        <v>528</v>
      </c>
      <c r="H1767" s="6" t="s">
        <v>526</v>
      </c>
      <c r="I1767" s="6">
        <v>0</v>
      </c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 s="46">
        <v>45987.477094907401</v>
      </c>
      <c r="X1767" s="6" t="s">
        <v>4400</v>
      </c>
      <c r="Y1767" s="6" t="s">
        <v>518</v>
      </c>
    </row>
    <row r="1768" spans="1:25">
      <c r="A1768" s="6">
        <v>2026</v>
      </c>
      <c r="B1768" s="6" t="s">
        <v>530</v>
      </c>
      <c r="C1768" s="6" t="s">
        <v>531</v>
      </c>
      <c r="D1768" s="6" t="s">
        <v>2185</v>
      </c>
      <c r="E1768" s="6" t="s">
        <v>2186</v>
      </c>
      <c r="F1768" s="6" t="s">
        <v>534</v>
      </c>
      <c r="G1768" s="6" t="s">
        <v>528</v>
      </c>
      <c r="H1768" s="6" t="s">
        <v>526</v>
      </c>
      <c r="I1768" s="6">
        <v>90891.18</v>
      </c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46">
        <v>45987.477094907401</v>
      </c>
      <c r="X1768" s="6" t="s">
        <v>4400</v>
      </c>
      <c r="Y1768" s="6" t="s">
        <v>518</v>
      </c>
    </row>
    <row r="1769" spans="1:25">
      <c r="A1769" s="6">
        <v>2026</v>
      </c>
      <c r="B1769" s="6" t="s">
        <v>530</v>
      </c>
      <c r="C1769" s="6" t="s">
        <v>531</v>
      </c>
      <c r="D1769" s="6" t="s">
        <v>1425</v>
      </c>
      <c r="E1769" s="6" t="s">
        <v>1426</v>
      </c>
      <c r="F1769" s="6" t="s">
        <v>534</v>
      </c>
      <c r="G1769" s="6" t="s">
        <v>528</v>
      </c>
      <c r="H1769" s="6" t="s">
        <v>526</v>
      </c>
      <c r="I1769" s="6">
        <v>0</v>
      </c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 s="46">
        <v>45987.477094907401</v>
      </c>
      <c r="X1769" s="6" t="s">
        <v>4400</v>
      </c>
      <c r="Y1769" s="6" t="s">
        <v>518</v>
      </c>
    </row>
    <row r="1770" spans="1:25">
      <c r="A1770" s="6">
        <v>2026</v>
      </c>
      <c r="B1770" s="6" t="s">
        <v>530</v>
      </c>
      <c r="C1770" s="6" t="s">
        <v>531</v>
      </c>
      <c r="D1770" s="6" t="s">
        <v>1427</v>
      </c>
      <c r="E1770" s="6" t="s">
        <v>1428</v>
      </c>
      <c r="F1770" s="6" t="s">
        <v>534</v>
      </c>
      <c r="G1770" s="6" t="s">
        <v>528</v>
      </c>
      <c r="H1770" s="6" t="s">
        <v>526</v>
      </c>
      <c r="I1770" s="6">
        <v>0</v>
      </c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46">
        <v>45987.477094907401</v>
      </c>
      <c r="X1770" s="6" t="s">
        <v>4400</v>
      </c>
      <c r="Y1770" s="6" t="s">
        <v>518</v>
      </c>
    </row>
    <row r="1771" spans="1:25">
      <c r="A1771" s="6">
        <v>2026</v>
      </c>
      <c r="B1771" s="6" t="s">
        <v>530</v>
      </c>
      <c r="C1771" s="6" t="s">
        <v>531</v>
      </c>
      <c r="D1771" s="6" t="s">
        <v>1379</v>
      </c>
      <c r="E1771" s="6" t="s">
        <v>1380</v>
      </c>
      <c r="F1771" s="6" t="s">
        <v>534</v>
      </c>
      <c r="G1771" s="6" t="s">
        <v>528</v>
      </c>
      <c r="H1771" s="6" t="s">
        <v>526</v>
      </c>
      <c r="I1771" s="6">
        <v>160764.88</v>
      </c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 s="46">
        <v>45987.477094907401</v>
      </c>
      <c r="X1771" s="6" t="s">
        <v>4400</v>
      </c>
      <c r="Y1771" s="6" t="s">
        <v>518</v>
      </c>
    </row>
    <row r="1772" spans="1:25">
      <c r="A1772" s="6">
        <v>2026</v>
      </c>
      <c r="B1772" s="6" t="s">
        <v>530</v>
      </c>
      <c r="C1772" s="6" t="s">
        <v>531</v>
      </c>
      <c r="D1772" s="6" t="s">
        <v>1391</v>
      </c>
      <c r="E1772" s="6" t="s">
        <v>1392</v>
      </c>
      <c r="F1772" s="6" t="s">
        <v>534</v>
      </c>
      <c r="G1772" s="6" t="s">
        <v>528</v>
      </c>
      <c r="H1772" s="6" t="s">
        <v>526</v>
      </c>
      <c r="I1772" s="6">
        <v>558220</v>
      </c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46">
        <v>45987.477094907401</v>
      </c>
      <c r="X1772" s="6" t="s">
        <v>4400</v>
      </c>
      <c r="Y1772" s="6" t="s">
        <v>518</v>
      </c>
    </row>
    <row r="1773" spans="1:25">
      <c r="A1773" s="6">
        <v>2026</v>
      </c>
      <c r="B1773" s="6" t="s">
        <v>530</v>
      </c>
      <c r="C1773" s="6" t="s">
        <v>531</v>
      </c>
      <c r="D1773" s="6" t="s">
        <v>2121</v>
      </c>
      <c r="E1773" s="6" t="s">
        <v>2122</v>
      </c>
      <c r="F1773" s="6" t="s">
        <v>534</v>
      </c>
      <c r="G1773" s="6" t="s">
        <v>528</v>
      </c>
      <c r="H1773" s="6" t="s">
        <v>526</v>
      </c>
      <c r="I1773" s="6">
        <v>230000</v>
      </c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46">
        <v>45987.477094907401</v>
      </c>
      <c r="X1773" s="6" t="s">
        <v>4400</v>
      </c>
      <c r="Y1773" s="6" t="s">
        <v>518</v>
      </c>
    </row>
    <row r="1774" spans="1:25">
      <c r="A1774" s="6">
        <v>2026</v>
      </c>
      <c r="B1774" s="6" t="s">
        <v>530</v>
      </c>
      <c r="C1774" s="6" t="s">
        <v>531</v>
      </c>
      <c r="D1774" s="6" t="s">
        <v>2519</v>
      </c>
      <c r="E1774" s="6" t="s">
        <v>2520</v>
      </c>
      <c r="F1774" s="6" t="s">
        <v>534</v>
      </c>
      <c r="G1774" s="6" t="s">
        <v>528</v>
      </c>
      <c r="H1774" s="6" t="s">
        <v>526</v>
      </c>
      <c r="I1774" s="6">
        <v>5126746.4000000004</v>
      </c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46">
        <v>45987.477094907401</v>
      </c>
      <c r="X1774" s="6" t="s">
        <v>4400</v>
      </c>
      <c r="Y1774" s="6" t="s">
        <v>518</v>
      </c>
    </row>
    <row r="1775" spans="1:25">
      <c r="A1775" s="6">
        <v>2026</v>
      </c>
      <c r="B1775" s="6" t="s">
        <v>530</v>
      </c>
      <c r="C1775" s="6" t="s">
        <v>531</v>
      </c>
      <c r="D1775" s="6" t="s">
        <v>2925</v>
      </c>
      <c r="E1775" s="6" t="s">
        <v>2926</v>
      </c>
      <c r="F1775" s="6" t="s">
        <v>534</v>
      </c>
      <c r="G1775" s="6" t="s">
        <v>528</v>
      </c>
      <c r="H1775" s="6" t="s">
        <v>526</v>
      </c>
      <c r="I1775" s="6">
        <v>0</v>
      </c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 s="46">
        <v>45987.477094907401</v>
      </c>
      <c r="X1775" s="6" t="s">
        <v>4400</v>
      </c>
      <c r="Y1775" s="6" t="s">
        <v>518</v>
      </c>
    </row>
    <row r="1776" spans="1:25">
      <c r="A1776" s="6">
        <v>2026</v>
      </c>
      <c r="B1776" s="6" t="s">
        <v>530</v>
      </c>
      <c r="C1776" s="6" t="s">
        <v>531</v>
      </c>
      <c r="D1776" s="6" t="s">
        <v>1039</v>
      </c>
      <c r="E1776" s="6" t="s">
        <v>1040</v>
      </c>
      <c r="F1776" s="6" t="s">
        <v>534</v>
      </c>
      <c r="G1776" s="6" t="s">
        <v>528</v>
      </c>
      <c r="H1776" s="6" t="s">
        <v>526</v>
      </c>
      <c r="I1776" s="6">
        <v>0</v>
      </c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46">
        <v>45987.477094907401</v>
      </c>
      <c r="X1776" s="6" t="s">
        <v>4400</v>
      </c>
      <c r="Y1776" s="6" t="s">
        <v>518</v>
      </c>
    </row>
    <row r="1777" spans="1:25">
      <c r="A1777" s="6">
        <v>2026</v>
      </c>
      <c r="B1777" s="6" t="s">
        <v>530</v>
      </c>
      <c r="C1777" s="6" t="s">
        <v>531</v>
      </c>
      <c r="D1777" s="6" t="s">
        <v>1051</v>
      </c>
      <c r="E1777" s="6" t="s">
        <v>1052</v>
      </c>
      <c r="F1777" s="6" t="s">
        <v>534</v>
      </c>
      <c r="G1777" s="6" t="s">
        <v>528</v>
      </c>
      <c r="H1777" s="6" t="s">
        <v>526</v>
      </c>
      <c r="I1777" s="6">
        <v>0</v>
      </c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 s="46">
        <v>45987.477094907401</v>
      </c>
      <c r="X1777" s="6" t="s">
        <v>4400</v>
      </c>
      <c r="Y1777" s="6" t="s">
        <v>518</v>
      </c>
    </row>
    <row r="1778" spans="1:25">
      <c r="A1778" s="6">
        <v>2026</v>
      </c>
      <c r="B1778" s="6" t="s">
        <v>530</v>
      </c>
      <c r="C1778" s="6" t="s">
        <v>531</v>
      </c>
      <c r="D1778" s="6" t="s">
        <v>3491</v>
      </c>
      <c r="E1778" s="6" t="s">
        <v>3492</v>
      </c>
      <c r="F1778" s="6" t="s">
        <v>534</v>
      </c>
      <c r="G1778" s="6" t="s">
        <v>528</v>
      </c>
      <c r="H1778" s="6" t="s">
        <v>526</v>
      </c>
      <c r="I1778" s="6">
        <v>0</v>
      </c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 s="46">
        <v>45987.477094907401</v>
      </c>
      <c r="X1778" s="6" t="s">
        <v>4400</v>
      </c>
      <c r="Y1778" s="6" t="s">
        <v>518</v>
      </c>
    </row>
    <row r="1779" spans="1:25">
      <c r="A1779" s="6">
        <v>2026</v>
      </c>
      <c r="B1779" s="6" t="s">
        <v>530</v>
      </c>
      <c r="C1779" s="6" t="s">
        <v>531</v>
      </c>
      <c r="D1779" s="6" t="s">
        <v>3421</v>
      </c>
      <c r="E1779" s="6" t="s">
        <v>3422</v>
      </c>
      <c r="F1779" s="6" t="s">
        <v>534</v>
      </c>
      <c r="G1779" s="6" t="s">
        <v>528</v>
      </c>
      <c r="H1779" s="6" t="s">
        <v>526</v>
      </c>
      <c r="I1779" s="6">
        <v>0</v>
      </c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 s="46">
        <v>45987.477094907401</v>
      </c>
      <c r="X1779" s="6" t="s">
        <v>4400</v>
      </c>
      <c r="Y1779" s="6" t="s">
        <v>518</v>
      </c>
    </row>
    <row r="1780" spans="1:25">
      <c r="A1780" s="6">
        <v>2026</v>
      </c>
      <c r="B1780" s="6" t="s">
        <v>530</v>
      </c>
      <c r="C1780" s="6" t="s">
        <v>531</v>
      </c>
      <c r="D1780" s="6" t="s">
        <v>1157</v>
      </c>
      <c r="E1780" s="6" t="s">
        <v>1158</v>
      </c>
      <c r="F1780" s="6" t="s">
        <v>534</v>
      </c>
      <c r="G1780" s="6" t="s">
        <v>528</v>
      </c>
      <c r="H1780" s="6" t="s">
        <v>526</v>
      </c>
      <c r="I1780" s="6">
        <v>0</v>
      </c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46">
        <v>45987.477094907401</v>
      </c>
      <c r="X1780" s="6" t="s">
        <v>4400</v>
      </c>
      <c r="Y1780" s="6" t="s">
        <v>518</v>
      </c>
    </row>
    <row r="1781" spans="1:25">
      <c r="A1781" s="6">
        <v>2026</v>
      </c>
      <c r="B1781" s="6" t="s">
        <v>530</v>
      </c>
      <c r="C1781" s="6" t="s">
        <v>531</v>
      </c>
      <c r="D1781" s="6" t="s">
        <v>3947</v>
      </c>
      <c r="E1781" s="6" t="s">
        <v>3948</v>
      </c>
      <c r="F1781" s="6" t="s">
        <v>534</v>
      </c>
      <c r="G1781" s="6" t="s">
        <v>528</v>
      </c>
      <c r="H1781" s="6" t="s">
        <v>526</v>
      </c>
      <c r="I1781" s="6">
        <v>0</v>
      </c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 s="46">
        <v>45987.477094907401</v>
      </c>
      <c r="X1781" s="6" t="s">
        <v>4400</v>
      </c>
      <c r="Y1781" s="6" t="s">
        <v>518</v>
      </c>
    </row>
    <row r="1782" spans="1:25">
      <c r="A1782" s="6">
        <v>2026</v>
      </c>
      <c r="B1782" s="6" t="s">
        <v>530</v>
      </c>
      <c r="C1782" s="6" t="s">
        <v>531</v>
      </c>
      <c r="D1782" s="6" t="s">
        <v>3139</v>
      </c>
      <c r="E1782" s="6" t="s">
        <v>3140</v>
      </c>
      <c r="F1782" s="6" t="s">
        <v>534</v>
      </c>
      <c r="G1782" s="6" t="s">
        <v>528</v>
      </c>
      <c r="H1782" s="6" t="s">
        <v>526</v>
      </c>
      <c r="I1782" s="6">
        <v>23180</v>
      </c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 s="46">
        <v>45987.477094907401</v>
      </c>
      <c r="X1782" s="6" t="s">
        <v>4400</v>
      </c>
      <c r="Y1782" s="6" t="s">
        <v>518</v>
      </c>
    </row>
    <row r="1783" spans="1:25">
      <c r="A1783" s="6">
        <v>2026</v>
      </c>
      <c r="B1783" s="6" t="s">
        <v>530</v>
      </c>
      <c r="C1783" s="6" t="s">
        <v>531</v>
      </c>
      <c r="D1783" s="6" t="s">
        <v>2423</v>
      </c>
      <c r="E1783" s="6" t="s">
        <v>2424</v>
      </c>
      <c r="F1783" s="6" t="s">
        <v>534</v>
      </c>
      <c r="G1783" s="6" t="s">
        <v>528</v>
      </c>
      <c r="H1783" s="6" t="s">
        <v>526</v>
      </c>
      <c r="I1783" s="6">
        <v>0</v>
      </c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6"/>
      <c r="U1783" s="6"/>
      <c r="V1783" s="6"/>
      <c r="W1783" s="46">
        <v>45987.477094907401</v>
      </c>
      <c r="X1783" s="6" t="s">
        <v>4400</v>
      </c>
      <c r="Y1783" s="6" t="s">
        <v>518</v>
      </c>
    </row>
    <row r="1784" spans="1:25">
      <c r="A1784" s="6">
        <v>2026</v>
      </c>
      <c r="B1784" s="6" t="s">
        <v>530</v>
      </c>
      <c r="C1784" s="6" t="s">
        <v>531</v>
      </c>
      <c r="D1784" s="6" t="s">
        <v>3561</v>
      </c>
      <c r="E1784" s="6" t="s">
        <v>3562</v>
      </c>
      <c r="F1784" s="6" t="s">
        <v>534</v>
      </c>
      <c r="G1784" s="6" t="s">
        <v>528</v>
      </c>
      <c r="H1784" s="6" t="s">
        <v>526</v>
      </c>
      <c r="I1784" s="6">
        <v>0</v>
      </c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46">
        <v>45987.477094907401</v>
      </c>
      <c r="X1784" s="6" t="s">
        <v>4400</v>
      </c>
      <c r="Y1784" s="6" t="s">
        <v>518</v>
      </c>
    </row>
    <row r="1785" spans="1:25">
      <c r="A1785" s="6">
        <v>2026</v>
      </c>
      <c r="B1785" s="6" t="s">
        <v>530</v>
      </c>
      <c r="C1785" s="6" t="s">
        <v>531</v>
      </c>
      <c r="D1785" s="6" t="s">
        <v>4147</v>
      </c>
      <c r="E1785" s="6" t="s">
        <v>4148</v>
      </c>
      <c r="F1785" s="6" t="s">
        <v>534</v>
      </c>
      <c r="G1785" s="6" t="s">
        <v>528</v>
      </c>
      <c r="H1785" s="6" t="s">
        <v>526</v>
      </c>
      <c r="I1785" s="6">
        <v>5000</v>
      </c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 s="46">
        <v>45987.477094907401</v>
      </c>
      <c r="X1785" s="6" t="s">
        <v>4400</v>
      </c>
      <c r="Y1785" s="6" t="s">
        <v>518</v>
      </c>
    </row>
    <row r="1786" spans="1:25">
      <c r="A1786" s="6">
        <v>2026</v>
      </c>
      <c r="B1786" s="6" t="s">
        <v>530</v>
      </c>
      <c r="C1786" s="6" t="s">
        <v>531</v>
      </c>
      <c r="D1786" s="6" t="s">
        <v>1631</v>
      </c>
      <c r="E1786" s="6" t="s">
        <v>1632</v>
      </c>
      <c r="F1786" s="6" t="s">
        <v>534</v>
      </c>
      <c r="G1786" s="6" t="s">
        <v>528</v>
      </c>
      <c r="H1786" s="6" t="s">
        <v>526</v>
      </c>
      <c r="I1786" s="6">
        <v>0</v>
      </c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  <c r="V1786" s="6"/>
      <c r="W1786" s="46">
        <v>45987.477094907401</v>
      </c>
      <c r="X1786" s="6" t="s">
        <v>4400</v>
      </c>
      <c r="Y1786" s="6" t="s">
        <v>518</v>
      </c>
    </row>
    <row r="1787" spans="1:25">
      <c r="A1787" s="6">
        <v>2026</v>
      </c>
      <c r="B1787" s="6" t="s">
        <v>530</v>
      </c>
      <c r="C1787" s="6" t="s">
        <v>531</v>
      </c>
      <c r="D1787" s="6" t="s">
        <v>3777</v>
      </c>
      <c r="E1787" s="6" t="s">
        <v>3778</v>
      </c>
      <c r="F1787" s="6" t="s">
        <v>534</v>
      </c>
      <c r="G1787" s="6" t="s">
        <v>528</v>
      </c>
      <c r="H1787" s="6" t="s">
        <v>526</v>
      </c>
      <c r="I1787" s="6">
        <v>0</v>
      </c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46">
        <v>45987.477094907401</v>
      </c>
      <c r="X1787" s="6" t="s">
        <v>4400</v>
      </c>
      <c r="Y1787" s="6" t="s">
        <v>518</v>
      </c>
    </row>
    <row r="1788" spans="1:25">
      <c r="A1788" s="6">
        <v>2026</v>
      </c>
      <c r="B1788" s="6" t="s">
        <v>530</v>
      </c>
      <c r="C1788" s="6" t="s">
        <v>531</v>
      </c>
      <c r="D1788" s="6" t="s">
        <v>3135</v>
      </c>
      <c r="E1788" s="6" t="s">
        <v>3136</v>
      </c>
      <c r="F1788" s="6" t="s">
        <v>534</v>
      </c>
      <c r="G1788" s="6" t="s">
        <v>528</v>
      </c>
      <c r="H1788" s="6" t="s">
        <v>526</v>
      </c>
      <c r="I1788" s="6">
        <v>0</v>
      </c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46">
        <v>45987.477094907401</v>
      </c>
      <c r="X1788" s="6" t="s">
        <v>4400</v>
      </c>
      <c r="Y1788" s="6" t="s">
        <v>518</v>
      </c>
    </row>
    <row r="1789" spans="1:25">
      <c r="A1789" s="6">
        <v>2026</v>
      </c>
      <c r="B1789" s="6" t="s">
        <v>530</v>
      </c>
      <c r="C1789" s="6" t="s">
        <v>531</v>
      </c>
      <c r="D1789" s="6" t="s">
        <v>1893</v>
      </c>
      <c r="E1789" s="6" t="s">
        <v>1894</v>
      </c>
      <c r="F1789" s="6" t="s">
        <v>534</v>
      </c>
      <c r="G1789" s="6" t="s">
        <v>528</v>
      </c>
      <c r="H1789" s="6" t="s">
        <v>526</v>
      </c>
      <c r="I1789" s="6">
        <v>0</v>
      </c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 s="46">
        <v>45987.477094907401</v>
      </c>
      <c r="X1789" s="6" t="s">
        <v>4400</v>
      </c>
      <c r="Y1789" s="6" t="s">
        <v>518</v>
      </c>
    </row>
    <row r="1790" spans="1:25">
      <c r="A1790" s="6">
        <v>2026</v>
      </c>
      <c r="B1790" s="6" t="s">
        <v>530</v>
      </c>
      <c r="C1790" s="6" t="s">
        <v>531</v>
      </c>
      <c r="D1790" s="6" t="s">
        <v>3189</v>
      </c>
      <c r="E1790" s="6" t="s">
        <v>3190</v>
      </c>
      <c r="F1790" s="6" t="s">
        <v>534</v>
      </c>
      <c r="G1790" s="6" t="s">
        <v>528</v>
      </c>
      <c r="H1790" s="6" t="s">
        <v>526</v>
      </c>
      <c r="I1790" s="6">
        <v>62000</v>
      </c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 s="46">
        <v>45987.477094907401</v>
      </c>
      <c r="X1790" s="6" t="s">
        <v>4400</v>
      </c>
      <c r="Y1790" s="6" t="s">
        <v>518</v>
      </c>
    </row>
    <row r="1791" spans="1:25">
      <c r="A1791" s="6">
        <v>2026</v>
      </c>
      <c r="B1791" s="6" t="s">
        <v>530</v>
      </c>
      <c r="C1791" s="6" t="s">
        <v>531</v>
      </c>
      <c r="D1791" s="6" t="s">
        <v>1723</v>
      </c>
      <c r="E1791" s="6" t="s">
        <v>1724</v>
      </c>
      <c r="F1791" s="6" t="s">
        <v>534</v>
      </c>
      <c r="G1791" s="6" t="s">
        <v>528</v>
      </c>
      <c r="H1791" s="6" t="s">
        <v>526</v>
      </c>
      <c r="I1791" s="6">
        <v>1378993.96</v>
      </c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 s="46">
        <v>45987.477094907401</v>
      </c>
      <c r="X1791" s="6" t="s">
        <v>4400</v>
      </c>
      <c r="Y1791" s="6" t="s">
        <v>518</v>
      </c>
    </row>
    <row r="1792" spans="1:25">
      <c r="A1792" s="6">
        <v>2026</v>
      </c>
      <c r="B1792" s="6" t="s">
        <v>530</v>
      </c>
      <c r="C1792" s="6" t="s">
        <v>531</v>
      </c>
      <c r="D1792" s="6" t="s">
        <v>4137</v>
      </c>
      <c r="E1792" s="6" t="s">
        <v>4138</v>
      </c>
      <c r="F1792" s="6" t="s">
        <v>534</v>
      </c>
      <c r="G1792" s="6" t="s">
        <v>528</v>
      </c>
      <c r="H1792" s="6" t="s">
        <v>526</v>
      </c>
      <c r="I1792" s="6">
        <v>87043.72</v>
      </c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46">
        <v>45987.477094907401</v>
      </c>
      <c r="X1792" s="6" t="s">
        <v>4400</v>
      </c>
      <c r="Y1792" s="6" t="s">
        <v>518</v>
      </c>
    </row>
    <row r="1793" spans="1:25">
      <c r="A1793" s="6">
        <v>2026</v>
      </c>
      <c r="B1793" s="6" t="s">
        <v>530</v>
      </c>
      <c r="C1793" s="6" t="s">
        <v>531</v>
      </c>
      <c r="D1793" s="6" t="s">
        <v>3029</v>
      </c>
      <c r="E1793" s="6" t="s">
        <v>3030</v>
      </c>
      <c r="F1793" s="6" t="s">
        <v>534</v>
      </c>
      <c r="G1793" s="6" t="s">
        <v>528</v>
      </c>
      <c r="H1793" s="6" t="s">
        <v>526</v>
      </c>
      <c r="I1793" s="6">
        <v>0</v>
      </c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 s="46">
        <v>45987.477094907401</v>
      </c>
      <c r="X1793" s="6" t="s">
        <v>4400</v>
      </c>
      <c r="Y1793" s="6" t="s">
        <v>518</v>
      </c>
    </row>
    <row r="1794" spans="1:25">
      <c r="A1794" s="6">
        <v>2026</v>
      </c>
      <c r="B1794" s="6" t="s">
        <v>530</v>
      </c>
      <c r="C1794" s="6" t="s">
        <v>531</v>
      </c>
      <c r="D1794" s="6" t="s">
        <v>1599</v>
      </c>
      <c r="E1794" s="6" t="s">
        <v>1600</v>
      </c>
      <c r="F1794" s="6" t="s">
        <v>534</v>
      </c>
      <c r="G1794" s="6" t="s">
        <v>528</v>
      </c>
      <c r="H1794" s="6" t="s">
        <v>526</v>
      </c>
      <c r="I1794" s="6">
        <v>0</v>
      </c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 s="46">
        <v>45987.477094907401</v>
      </c>
      <c r="X1794" s="6" t="s">
        <v>4400</v>
      </c>
      <c r="Y1794" s="6" t="s">
        <v>518</v>
      </c>
    </row>
    <row r="1795" spans="1:25">
      <c r="A1795" s="6">
        <v>2026</v>
      </c>
      <c r="B1795" s="6" t="s">
        <v>530</v>
      </c>
      <c r="C1795" s="6" t="s">
        <v>531</v>
      </c>
      <c r="D1795" s="6" t="s">
        <v>2583</v>
      </c>
      <c r="E1795" s="6" t="s">
        <v>2584</v>
      </c>
      <c r="F1795" s="6" t="s">
        <v>534</v>
      </c>
      <c r="G1795" s="6" t="s">
        <v>528</v>
      </c>
      <c r="H1795" s="6" t="s">
        <v>526</v>
      </c>
      <c r="I1795" s="6">
        <v>130000</v>
      </c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6"/>
      <c r="U1795" s="6"/>
      <c r="V1795" s="6"/>
      <c r="W1795" s="46">
        <v>45987.477094907401</v>
      </c>
      <c r="X1795" s="6" t="s">
        <v>4400</v>
      </c>
      <c r="Y1795" s="6" t="s">
        <v>518</v>
      </c>
    </row>
    <row r="1796" spans="1:25">
      <c r="A1796" s="6">
        <v>2026</v>
      </c>
      <c r="B1796" s="6" t="s">
        <v>530</v>
      </c>
      <c r="C1796" s="6" t="s">
        <v>531</v>
      </c>
      <c r="D1796" s="6" t="s">
        <v>903</v>
      </c>
      <c r="E1796" s="6" t="s">
        <v>904</v>
      </c>
      <c r="F1796" s="6" t="s">
        <v>534</v>
      </c>
      <c r="G1796" s="6" t="s">
        <v>528</v>
      </c>
      <c r="H1796" s="6" t="s">
        <v>526</v>
      </c>
      <c r="I1796" s="6">
        <v>113400</v>
      </c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46">
        <v>45987.477094907401</v>
      </c>
      <c r="X1796" s="6" t="s">
        <v>4400</v>
      </c>
      <c r="Y1796" s="6" t="s">
        <v>518</v>
      </c>
    </row>
    <row r="1797" spans="1:25">
      <c r="A1797" s="6">
        <v>2026</v>
      </c>
      <c r="B1797" s="6" t="s">
        <v>530</v>
      </c>
      <c r="C1797" s="6" t="s">
        <v>531</v>
      </c>
      <c r="D1797" s="6" t="s">
        <v>2435</v>
      </c>
      <c r="E1797" s="6" t="s">
        <v>2436</v>
      </c>
      <c r="F1797" s="6" t="s">
        <v>534</v>
      </c>
      <c r="G1797" s="6" t="s">
        <v>528</v>
      </c>
      <c r="H1797" s="6" t="s">
        <v>526</v>
      </c>
      <c r="I1797" s="6">
        <v>0</v>
      </c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 s="46">
        <v>45987.477094907401</v>
      </c>
      <c r="X1797" s="6" t="s">
        <v>4400</v>
      </c>
      <c r="Y1797" s="6" t="s">
        <v>518</v>
      </c>
    </row>
    <row r="1798" spans="1:25">
      <c r="A1798" s="6">
        <v>2026</v>
      </c>
      <c r="B1798" s="6" t="s">
        <v>530</v>
      </c>
      <c r="C1798" s="6" t="s">
        <v>531</v>
      </c>
      <c r="D1798" s="6" t="s">
        <v>2611</v>
      </c>
      <c r="E1798" s="6" t="s">
        <v>2612</v>
      </c>
      <c r="F1798" s="6" t="s">
        <v>534</v>
      </c>
      <c r="G1798" s="6" t="s">
        <v>528</v>
      </c>
      <c r="H1798" s="6" t="s">
        <v>526</v>
      </c>
      <c r="I1798" s="6">
        <v>0</v>
      </c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6"/>
      <c r="U1798" s="6"/>
      <c r="V1798" s="6"/>
      <c r="W1798" s="46">
        <v>45987.477094907401</v>
      </c>
      <c r="X1798" s="6" t="s">
        <v>4400</v>
      </c>
      <c r="Y1798" s="6" t="s">
        <v>518</v>
      </c>
    </row>
    <row r="1799" spans="1:25">
      <c r="A1799" s="6">
        <v>2026</v>
      </c>
      <c r="B1799" s="6" t="s">
        <v>530</v>
      </c>
      <c r="C1799" s="6" t="s">
        <v>531</v>
      </c>
      <c r="D1799" s="6" t="s">
        <v>1557</v>
      </c>
      <c r="E1799" s="6" t="s">
        <v>1558</v>
      </c>
      <c r="F1799" s="6" t="s">
        <v>534</v>
      </c>
      <c r="G1799" s="6" t="s">
        <v>528</v>
      </c>
      <c r="H1799" s="6" t="s">
        <v>526</v>
      </c>
      <c r="I1799" s="6">
        <v>1720036.83</v>
      </c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 s="46">
        <v>45987.477094907401</v>
      </c>
      <c r="X1799" s="6" t="s">
        <v>4400</v>
      </c>
      <c r="Y1799" s="6" t="s">
        <v>518</v>
      </c>
    </row>
    <row r="1800" spans="1:25">
      <c r="A1800" s="6">
        <v>2026</v>
      </c>
      <c r="B1800" s="6" t="s">
        <v>530</v>
      </c>
      <c r="C1800" s="6" t="s">
        <v>531</v>
      </c>
      <c r="D1800" s="6" t="s">
        <v>4315</v>
      </c>
      <c r="E1800" s="6" t="s">
        <v>4316</v>
      </c>
      <c r="F1800" s="6" t="s">
        <v>534</v>
      </c>
      <c r="G1800" s="6" t="s">
        <v>528</v>
      </c>
      <c r="H1800" s="6" t="s">
        <v>526</v>
      </c>
      <c r="I1800" s="6">
        <v>0</v>
      </c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46">
        <v>45987.477094907401</v>
      </c>
      <c r="X1800" s="6" t="s">
        <v>4400</v>
      </c>
      <c r="Y1800" s="6" t="s">
        <v>518</v>
      </c>
    </row>
    <row r="1801" spans="1:25">
      <c r="A1801" s="6">
        <v>2026</v>
      </c>
      <c r="B1801" s="6" t="s">
        <v>530</v>
      </c>
      <c r="C1801" s="6" t="s">
        <v>531</v>
      </c>
      <c r="D1801" s="6" t="s">
        <v>2401</v>
      </c>
      <c r="E1801" s="6" t="s">
        <v>2402</v>
      </c>
      <c r="F1801" s="6" t="s">
        <v>534</v>
      </c>
      <c r="G1801" s="6" t="s">
        <v>528</v>
      </c>
      <c r="H1801" s="6" t="s">
        <v>526</v>
      </c>
      <c r="I1801" s="6">
        <v>0</v>
      </c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  <c r="V1801" s="6"/>
      <c r="W1801" s="46">
        <v>45987.477094907401</v>
      </c>
      <c r="X1801" s="6" t="s">
        <v>4400</v>
      </c>
      <c r="Y1801" s="6" t="s">
        <v>518</v>
      </c>
    </row>
    <row r="1802" spans="1:25">
      <c r="A1802" s="6">
        <v>2026</v>
      </c>
      <c r="B1802" s="6" t="s">
        <v>530</v>
      </c>
      <c r="C1802" s="6" t="s">
        <v>531</v>
      </c>
      <c r="D1802" s="6" t="s">
        <v>1899</v>
      </c>
      <c r="E1802" s="6" t="s">
        <v>1900</v>
      </c>
      <c r="F1802" s="6" t="s">
        <v>534</v>
      </c>
      <c r="G1802" s="6" t="s">
        <v>528</v>
      </c>
      <c r="H1802" s="6" t="s">
        <v>526</v>
      </c>
      <c r="I1802" s="6">
        <v>0</v>
      </c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 s="46">
        <v>45987.477094907401</v>
      </c>
      <c r="X1802" s="6" t="s">
        <v>4400</v>
      </c>
      <c r="Y1802" s="6" t="s">
        <v>518</v>
      </c>
    </row>
    <row r="1803" spans="1:25">
      <c r="A1803" s="6">
        <v>2026</v>
      </c>
      <c r="B1803" s="6" t="s">
        <v>530</v>
      </c>
      <c r="C1803" s="6" t="s">
        <v>531</v>
      </c>
      <c r="D1803" s="6" t="s">
        <v>2187</v>
      </c>
      <c r="E1803" s="6" t="s">
        <v>2188</v>
      </c>
      <c r="F1803" s="6" t="s">
        <v>534</v>
      </c>
      <c r="G1803" s="6" t="s">
        <v>528</v>
      </c>
      <c r="H1803" s="6" t="s">
        <v>526</v>
      </c>
      <c r="I1803" s="6">
        <v>0</v>
      </c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 s="46">
        <v>45987.477094907401</v>
      </c>
      <c r="X1803" s="6" t="s">
        <v>4400</v>
      </c>
      <c r="Y1803" s="6" t="s">
        <v>518</v>
      </c>
    </row>
    <row r="1804" spans="1:25">
      <c r="A1804" s="6">
        <v>2026</v>
      </c>
      <c r="B1804" s="6" t="s">
        <v>530</v>
      </c>
      <c r="C1804" s="6" t="s">
        <v>531</v>
      </c>
      <c r="D1804" s="6" t="s">
        <v>2313</v>
      </c>
      <c r="E1804" s="6" t="s">
        <v>2314</v>
      </c>
      <c r="F1804" s="6" t="s">
        <v>534</v>
      </c>
      <c r="G1804" s="6" t="s">
        <v>528</v>
      </c>
      <c r="H1804" s="6" t="s">
        <v>526</v>
      </c>
      <c r="I1804" s="6">
        <v>0</v>
      </c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46">
        <v>45987.477094907401</v>
      </c>
      <c r="X1804" s="6" t="s">
        <v>4400</v>
      </c>
      <c r="Y1804" s="6" t="s">
        <v>518</v>
      </c>
    </row>
    <row r="1805" spans="1:25">
      <c r="A1805" s="6">
        <v>2026</v>
      </c>
      <c r="B1805" s="6" t="s">
        <v>530</v>
      </c>
      <c r="C1805" s="6" t="s">
        <v>531</v>
      </c>
      <c r="D1805" s="6" t="s">
        <v>3091</v>
      </c>
      <c r="E1805" s="6" t="s">
        <v>3092</v>
      </c>
      <c r="F1805" s="6" t="s">
        <v>534</v>
      </c>
      <c r="G1805" s="6" t="s">
        <v>528</v>
      </c>
      <c r="H1805" s="6" t="s">
        <v>526</v>
      </c>
      <c r="I1805" s="6">
        <v>217898.31</v>
      </c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 s="46">
        <v>45987.477094907401</v>
      </c>
      <c r="X1805" s="6" t="s">
        <v>4400</v>
      </c>
      <c r="Y1805" s="6" t="s">
        <v>518</v>
      </c>
    </row>
    <row r="1806" spans="1:25">
      <c r="A1806" s="6">
        <v>2026</v>
      </c>
      <c r="B1806" s="6" t="s">
        <v>530</v>
      </c>
      <c r="C1806" s="6" t="s">
        <v>531</v>
      </c>
      <c r="D1806" s="6" t="s">
        <v>1085</v>
      </c>
      <c r="E1806" s="6" t="s">
        <v>1086</v>
      </c>
      <c r="F1806" s="6" t="s">
        <v>534</v>
      </c>
      <c r="G1806" s="6" t="s">
        <v>528</v>
      </c>
      <c r="H1806" s="6" t="s">
        <v>526</v>
      </c>
      <c r="I1806" s="6">
        <v>123000</v>
      </c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 s="46">
        <v>45987.477094907401</v>
      </c>
      <c r="X1806" s="6" t="s">
        <v>4400</v>
      </c>
      <c r="Y1806" s="6" t="s">
        <v>518</v>
      </c>
    </row>
    <row r="1807" spans="1:25">
      <c r="A1807" s="6">
        <v>2026</v>
      </c>
      <c r="B1807" s="6" t="s">
        <v>530</v>
      </c>
      <c r="C1807" s="6" t="s">
        <v>531</v>
      </c>
      <c r="D1807" s="6" t="s">
        <v>3475</v>
      </c>
      <c r="E1807" s="6" t="s">
        <v>3476</v>
      </c>
      <c r="F1807" s="6" t="s">
        <v>534</v>
      </c>
      <c r="G1807" s="6" t="s">
        <v>528</v>
      </c>
      <c r="H1807" s="6" t="s">
        <v>526</v>
      </c>
      <c r="I1807" s="6">
        <v>0</v>
      </c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46">
        <v>45987.477094907401</v>
      </c>
      <c r="X1807" s="6" t="s">
        <v>4400</v>
      </c>
      <c r="Y1807" s="6" t="s">
        <v>518</v>
      </c>
    </row>
    <row r="1808" spans="1:25">
      <c r="A1808" s="6">
        <v>2026</v>
      </c>
      <c r="B1808" s="6" t="s">
        <v>530</v>
      </c>
      <c r="C1808" s="6" t="s">
        <v>531</v>
      </c>
      <c r="D1808" s="6" t="s">
        <v>4151</v>
      </c>
      <c r="E1808" s="6" t="s">
        <v>4152</v>
      </c>
      <c r="F1808" s="6" t="s">
        <v>534</v>
      </c>
      <c r="G1808" s="6" t="s">
        <v>528</v>
      </c>
      <c r="H1808" s="6" t="s">
        <v>526</v>
      </c>
      <c r="I1808" s="6">
        <v>0</v>
      </c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46">
        <v>45987.477094907401</v>
      </c>
      <c r="X1808" s="6" t="s">
        <v>4400</v>
      </c>
      <c r="Y1808" s="6" t="s">
        <v>518</v>
      </c>
    </row>
    <row r="1809" spans="1:25">
      <c r="A1809" s="6">
        <v>2026</v>
      </c>
      <c r="B1809" s="6" t="s">
        <v>530</v>
      </c>
      <c r="C1809" s="6" t="s">
        <v>531</v>
      </c>
      <c r="D1809" s="6" t="s">
        <v>4081</v>
      </c>
      <c r="E1809" s="6" t="s">
        <v>4082</v>
      </c>
      <c r="F1809" s="6" t="s">
        <v>534</v>
      </c>
      <c r="G1809" s="6" t="s">
        <v>528</v>
      </c>
      <c r="H1809" s="6" t="s">
        <v>526</v>
      </c>
      <c r="I1809" s="6">
        <v>0</v>
      </c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 s="46">
        <v>45987.477094907401</v>
      </c>
      <c r="X1809" s="6" t="s">
        <v>4400</v>
      </c>
      <c r="Y1809" s="6" t="s">
        <v>518</v>
      </c>
    </row>
    <row r="1810" spans="1:25">
      <c r="A1810" s="6">
        <v>2026</v>
      </c>
      <c r="B1810" s="6" t="s">
        <v>530</v>
      </c>
      <c r="C1810" s="6" t="s">
        <v>531</v>
      </c>
      <c r="D1810" s="6" t="s">
        <v>1727</v>
      </c>
      <c r="E1810" s="6" t="s">
        <v>1728</v>
      </c>
      <c r="F1810" s="6" t="s">
        <v>534</v>
      </c>
      <c r="G1810" s="6" t="s">
        <v>528</v>
      </c>
      <c r="H1810" s="6" t="s">
        <v>526</v>
      </c>
      <c r="I1810" s="6">
        <v>0</v>
      </c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46">
        <v>45987.477094907401</v>
      </c>
      <c r="X1810" s="6" t="s">
        <v>4400</v>
      </c>
      <c r="Y1810" s="6" t="s">
        <v>518</v>
      </c>
    </row>
    <row r="1811" spans="1:25">
      <c r="A1811" s="6">
        <v>2026</v>
      </c>
      <c r="B1811" s="6" t="s">
        <v>530</v>
      </c>
      <c r="C1811" s="6" t="s">
        <v>531</v>
      </c>
      <c r="D1811" s="6" t="s">
        <v>3313</v>
      </c>
      <c r="E1811" s="6" t="s">
        <v>3314</v>
      </c>
      <c r="F1811" s="6" t="s">
        <v>534</v>
      </c>
      <c r="G1811" s="6" t="s">
        <v>528</v>
      </c>
      <c r="H1811" s="6" t="s">
        <v>526</v>
      </c>
      <c r="I1811" s="6">
        <v>1907120</v>
      </c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46">
        <v>45987.477094907401</v>
      </c>
      <c r="X1811" s="6" t="s">
        <v>4400</v>
      </c>
      <c r="Y1811" s="6" t="s">
        <v>518</v>
      </c>
    </row>
    <row r="1812" spans="1:25">
      <c r="A1812" s="6">
        <v>2026</v>
      </c>
      <c r="B1812" s="6" t="s">
        <v>530</v>
      </c>
      <c r="C1812" s="6" t="s">
        <v>531</v>
      </c>
      <c r="D1812" s="6" t="s">
        <v>883</v>
      </c>
      <c r="E1812" s="6" t="s">
        <v>884</v>
      </c>
      <c r="F1812" s="6" t="s">
        <v>534</v>
      </c>
      <c r="G1812" s="6" t="s">
        <v>528</v>
      </c>
      <c r="H1812" s="6" t="s">
        <v>526</v>
      </c>
      <c r="I1812" s="6">
        <v>28230.67</v>
      </c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46">
        <v>45987.477094907401</v>
      </c>
      <c r="X1812" s="6" t="s">
        <v>4400</v>
      </c>
      <c r="Y1812" s="6" t="s">
        <v>518</v>
      </c>
    </row>
    <row r="1813" spans="1:25">
      <c r="A1813" s="6">
        <v>2026</v>
      </c>
      <c r="B1813" s="6" t="s">
        <v>530</v>
      </c>
      <c r="C1813" s="6" t="s">
        <v>531</v>
      </c>
      <c r="D1813" s="6" t="s">
        <v>2433</v>
      </c>
      <c r="E1813" s="6" t="s">
        <v>2434</v>
      </c>
      <c r="F1813" s="6" t="s">
        <v>534</v>
      </c>
      <c r="G1813" s="6" t="s">
        <v>528</v>
      </c>
      <c r="H1813" s="6" t="s">
        <v>526</v>
      </c>
      <c r="I1813" s="6">
        <v>0</v>
      </c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46">
        <v>45987.477094907401</v>
      </c>
      <c r="X1813" s="6" t="s">
        <v>4400</v>
      </c>
      <c r="Y1813" s="6" t="s">
        <v>518</v>
      </c>
    </row>
    <row r="1814" spans="1:25">
      <c r="A1814" s="6">
        <v>2026</v>
      </c>
      <c r="B1814" s="6" t="s">
        <v>530</v>
      </c>
      <c r="C1814" s="6" t="s">
        <v>531</v>
      </c>
      <c r="D1814" s="6" t="s">
        <v>781</v>
      </c>
      <c r="E1814" s="6" t="s">
        <v>782</v>
      </c>
      <c r="F1814" s="6" t="s">
        <v>534</v>
      </c>
      <c r="G1814" s="6" t="s">
        <v>528</v>
      </c>
      <c r="H1814" s="6" t="s">
        <v>526</v>
      </c>
      <c r="I1814" s="6">
        <v>0</v>
      </c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46">
        <v>45987.477094907401</v>
      </c>
      <c r="X1814" s="6" t="s">
        <v>4400</v>
      </c>
      <c r="Y1814" s="6" t="s">
        <v>518</v>
      </c>
    </row>
    <row r="1815" spans="1:25">
      <c r="A1815" s="6">
        <v>2026</v>
      </c>
      <c r="B1815" s="6" t="s">
        <v>530</v>
      </c>
      <c r="C1815" s="6" t="s">
        <v>531</v>
      </c>
      <c r="D1815" s="6" t="s">
        <v>783</v>
      </c>
      <c r="E1815" s="6" t="s">
        <v>784</v>
      </c>
      <c r="F1815" s="6" t="s">
        <v>534</v>
      </c>
      <c r="G1815" s="6" t="s">
        <v>528</v>
      </c>
      <c r="H1815" s="6" t="s">
        <v>526</v>
      </c>
      <c r="I1815" s="6">
        <v>0</v>
      </c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 s="46">
        <v>45987.477094907401</v>
      </c>
      <c r="X1815" s="6" t="s">
        <v>4400</v>
      </c>
      <c r="Y1815" s="6" t="s">
        <v>518</v>
      </c>
    </row>
    <row r="1816" spans="1:25">
      <c r="A1816" s="6">
        <v>2026</v>
      </c>
      <c r="B1816" s="6" t="s">
        <v>530</v>
      </c>
      <c r="C1816" s="6" t="s">
        <v>531</v>
      </c>
      <c r="D1816" s="6" t="s">
        <v>4001</v>
      </c>
      <c r="E1816" s="6" t="s">
        <v>4002</v>
      </c>
      <c r="F1816" s="6" t="s">
        <v>534</v>
      </c>
      <c r="G1816" s="6" t="s">
        <v>528</v>
      </c>
      <c r="H1816" s="6" t="s">
        <v>526</v>
      </c>
      <c r="I1816" s="6">
        <v>0</v>
      </c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46">
        <v>45987.477094907401</v>
      </c>
      <c r="X1816" s="6" t="s">
        <v>4400</v>
      </c>
      <c r="Y1816" s="6" t="s">
        <v>518</v>
      </c>
    </row>
    <row r="1817" spans="1:25">
      <c r="A1817" s="6">
        <v>2026</v>
      </c>
      <c r="B1817" s="6" t="s">
        <v>530</v>
      </c>
      <c r="C1817" s="6" t="s">
        <v>531</v>
      </c>
      <c r="D1817" s="6" t="s">
        <v>1715</v>
      </c>
      <c r="E1817" s="6" t="s">
        <v>1716</v>
      </c>
      <c r="F1817" s="6" t="s">
        <v>534</v>
      </c>
      <c r="G1817" s="6" t="s">
        <v>528</v>
      </c>
      <c r="H1817" s="6" t="s">
        <v>526</v>
      </c>
      <c r="I1817" s="6">
        <v>0</v>
      </c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 s="46">
        <v>45987.477094907401</v>
      </c>
      <c r="X1817" s="6" t="s">
        <v>4400</v>
      </c>
      <c r="Y1817" s="6" t="s">
        <v>518</v>
      </c>
    </row>
    <row r="1818" spans="1:25">
      <c r="A1818" s="6">
        <v>2026</v>
      </c>
      <c r="B1818" s="6" t="s">
        <v>530</v>
      </c>
      <c r="C1818" s="6" t="s">
        <v>531</v>
      </c>
      <c r="D1818" s="6" t="s">
        <v>559</v>
      </c>
      <c r="E1818" s="6" t="s">
        <v>560</v>
      </c>
      <c r="F1818" s="6" t="s">
        <v>534</v>
      </c>
      <c r="G1818" s="6" t="s">
        <v>528</v>
      </c>
      <c r="H1818" s="6" t="s">
        <v>526</v>
      </c>
      <c r="I1818" s="6">
        <v>0</v>
      </c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46">
        <v>45987.477094907401</v>
      </c>
      <c r="X1818" s="6" t="s">
        <v>4400</v>
      </c>
      <c r="Y1818" s="6" t="s">
        <v>518</v>
      </c>
    </row>
    <row r="1819" spans="1:25">
      <c r="A1819" s="6">
        <v>2026</v>
      </c>
      <c r="B1819" s="6" t="s">
        <v>530</v>
      </c>
      <c r="C1819" s="6" t="s">
        <v>531</v>
      </c>
      <c r="D1819" s="6" t="s">
        <v>1717</v>
      </c>
      <c r="E1819" s="6" t="s">
        <v>1718</v>
      </c>
      <c r="F1819" s="6" t="s">
        <v>534</v>
      </c>
      <c r="G1819" s="6" t="s">
        <v>528</v>
      </c>
      <c r="H1819" s="6" t="s">
        <v>526</v>
      </c>
      <c r="I1819" s="6">
        <v>96563.27</v>
      </c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 s="46">
        <v>45987.477094907401</v>
      </c>
      <c r="X1819" s="6" t="s">
        <v>4400</v>
      </c>
      <c r="Y1819" s="6" t="s">
        <v>518</v>
      </c>
    </row>
    <row r="1820" spans="1:25">
      <c r="A1820" s="6">
        <v>2026</v>
      </c>
      <c r="B1820" s="6" t="s">
        <v>530</v>
      </c>
      <c r="C1820" s="6" t="s">
        <v>531</v>
      </c>
      <c r="D1820" s="6" t="s">
        <v>2437</v>
      </c>
      <c r="E1820" s="6" t="s">
        <v>2438</v>
      </c>
      <c r="F1820" s="6" t="s">
        <v>534</v>
      </c>
      <c r="G1820" s="6" t="s">
        <v>528</v>
      </c>
      <c r="H1820" s="6" t="s">
        <v>526</v>
      </c>
      <c r="I1820" s="6">
        <v>3057186.03</v>
      </c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46">
        <v>45987.477094907401</v>
      </c>
      <c r="X1820" s="6" t="s">
        <v>4400</v>
      </c>
      <c r="Y1820" s="6" t="s">
        <v>518</v>
      </c>
    </row>
    <row r="1821" spans="1:25">
      <c r="A1821" s="6">
        <v>2026</v>
      </c>
      <c r="B1821" s="6" t="s">
        <v>530</v>
      </c>
      <c r="C1821" s="6" t="s">
        <v>531</v>
      </c>
      <c r="D1821" s="6" t="s">
        <v>4059</v>
      </c>
      <c r="E1821" s="6" t="s">
        <v>4060</v>
      </c>
      <c r="F1821" s="6" t="s">
        <v>534</v>
      </c>
      <c r="G1821" s="6" t="s">
        <v>528</v>
      </c>
      <c r="H1821" s="6" t="s">
        <v>526</v>
      </c>
      <c r="I1821" s="6">
        <v>0</v>
      </c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46">
        <v>45987.477094907401</v>
      </c>
      <c r="X1821" s="6" t="s">
        <v>4400</v>
      </c>
      <c r="Y1821" s="6" t="s">
        <v>518</v>
      </c>
    </row>
    <row r="1822" spans="1:25">
      <c r="A1822" s="6">
        <v>2026</v>
      </c>
      <c r="B1822" s="6" t="s">
        <v>530</v>
      </c>
      <c r="C1822" s="6" t="s">
        <v>531</v>
      </c>
      <c r="D1822" s="6" t="s">
        <v>1813</v>
      </c>
      <c r="E1822" s="6" t="s">
        <v>1814</v>
      </c>
      <c r="F1822" s="6" t="s">
        <v>534</v>
      </c>
      <c r="G1822" s="6" t="s">
        <v>528</v>
      </c>
      <c r="H1822" s="6" t="s">
        <v>526</v>
      </c>
      <c r="I1822" s="6">
        <v>3426982.47</v>
      </c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 s="46">
        <v>45987.477094907401</v>
      </c>
      <c r="X1822" s="6" t="s">
        <v>4400</v>
      </c>
      <c r="Y1822" s="6" t="s">
        <v>518</v>
      </c>
    </row>
    <row r="1823" spans="1:25">
      <c r="A1823" s="6">
        <v>2026</v>
      </c>
      <c r="B1823" s="6" t="s">
        <v>530</v>
      </c>
      <c r="C1823" s="6" t="s">
        <v>531</v>
      </c>
      <c r="D1823" s="6" t="s">
        <v>1959</v>
      </c>
      <c r="E1823" s="6" t="s">
        <v>1960</v>
      </c>
      <c r="F1823" s="6" t="s">
        <v>534</v>
      </c>
      <c r="G1823" s="6" t="s">
        <v>528</v>
      </c>
      <c r="H1823" s="6" t="s">
        <v>526</v>
      </c>
      <c r="I1823" s="6">
        <v>59000</v>
      </c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 s="46">
        <v>45987.477094907401</v>
      </c>
      <c r="X1823" s="6" t="s">
        <v>4400</v>
      </c>
      <c r="Y1823" s="6" t="s">
        <v>518</v>
      </c>
    </row>
    <row r="1824" spans="1:25">
      <c r="A1824" s="6">
        <v>2026</v>
      </c>
      <c r="B1824" s="6" t="s">
        <v>530</v>
      </c>
      <c r="C1824" s="6" t="s">
        <v>531</v>
      </c>
      <c r="D1824" s="6" t="s">
        <v>2457</v>
      </c>
      <c r="E1824" s="6" t="s">
        <v>2458</v>
      </c>
      <c r="F1824" s="6" t="s">
        <v>534</v>
      </c>
      <c r="G1824" s="6" t="s">
        <v>528</v>
      </c>
      <c r="H1824" s="6" t="s">
        <v>526</v>
      </c>
      <c r="I1824" s="6">
        <v>590000</v>
      </c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46">
        <v>45987.477094907401</v>
      </c>
      <c r="X1824" s="6" t="s">
        <v>4400</v>
      </c>
      <c r="Y1824" s="6" t="s">
        <v>518</v>
      </c>
    </row>
    <row r="1825" spans="1:25">
      <c r="A1825" s="6">
        <v>2026</v>
      </c>
      <c r="B1825" s="6" t="s">
        <v>530</v>
      </c>
      <c r="C1825" s="6" t="s">
        <v>531</v>
      </c>
      <c r="D1825" s="6" t="s">
        <v>1745</v>
      </c>
      <c r="E1825" s="6" t="s">
        <v>1746</v>
      </c>
      <c r="F1825" s="6" t="s">
        <v>534</v>
      </c>
      <c r="G1825" s="6" t="s">
        <v>528</v>
      </c>
      <c r="H1825" s="6" t="s">
        <v>526</v>
      </c>
      <c r="I1825" s="6">
        <v>0</v>
      </c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  <c r="V1825" s="6"/>
      <c r="W1825" s="46">
        <v>45987.477094907401</v>
      </c>
      <c r="X1825" s="6" t="s">
        <v>4400</v>
      </c>
      <c r="Y1825" s="6" t="s">
        <v>518</v>
      </c>
    </row>
    <row r="1826" spans="1:25">
      <c r="A1826" s="6">
        <v>2026</v>
      </c>
      <c r="B1826" s="6" t="s">
        <v>530</v>
      </c>
      <c r="C1826" s="6" t="s">
        <v>531</v>
      </c>
      <c r="D1826" s="6" t="s">
        <v>3917</v>
      </c>
      <c r="E1826" s="6" t="s">
        <v>3918</v>
      </c>
      <c r="F1826" s="6" t="s">
        <v>534</v>
      </c>
      <c r="G1826" s="6" t="s">
        <v>528</v>
      </c>
      <c r="H1826" s="6" t="s">
        <v>526</v>
      </c>
      <c r="I1826" s="6">
        <v>0</v>
      </c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 s="46">
        <v>45987.477094907401</v>
      </c>
      <c r="X1826" s="6" t="s">
        <v>4400</v>
      </c>
      <c r="Y1826" s="6" t="s">
        <v>518</v>
      </c>
    </row>
    <row r="1827" spans="1:25">
      <c r="A1827" s="6">
        <v>2026</v>
      </c>
      <c r="B1827" s="6" t="s">
        <v>530</v>
      </c>
      <c r="C1827" s="6" t="s">
        <v>531</v>
      </c>
      <c r="D1827" s="6" t="s">
        <v>1441</v>
      </c>
      <c r="E1827" s="6" t="s">
        <v>1442</v>
      </c>
      <c r="F1827" s="6" t="s">
        <v>534</v>
      </c>
      <c r="G1827" s="6" t="s">
        <v>528</v>
      </c>
      <c r="H1827" s="6" t="s">
        <v>526</v>
      </c>
      <c r="I1827" s="6">
        <v>206885.38</v>
      </c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 s="46">
        <v>45987.477094907401</v>
      </c>
      <c r="X1827" s="6" t="s">
        <v>4400</v>
      </c>
      <c r="Y1827" s="6" t="s">
        <v>518</v>
      </c>
    </row>
    <row r="1828" spans="1:25">
      <c r="A1828" s="6">
        <v>2026</v>
      </c>
      <c r="B1828" s="6" t="s">
        <v>530</v>
      </c>
      <c r="C1828" s="6" t="s">
        <v>531</v>
      </c>
      <c r="D1828" s="6" t="s">
        <v>4369</v>
      </c>
      <c r="E1828" s="6" t="s">
        <v>4370</v>
      </c>
      <c r="F1828" s="6" t="s">
        <v>534</v>
      </c>
      <c r="G1828" s="6" t="s">
        <v>528</v>
      </c>
      <c r="H1828" s="6" t="s">
        <v>526</v>
      </c>
      <c r="I1828" s="6">
        <v>0</v>
      </c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46">
        <v>45987.477094907401</v>
      </c>
      <c r="X1828" s="6" t="s">
        <v>4400</v>
      </c>
      <c r="Y1828" s="6" t="s">
        <v>518</v>
      </c>
    </row>
    <row r="1829" spans="1:25">
      <c r="A1829" s="6">
        <v>2026</v>
      </c>
      <c r="B1829" s="6" t="s">
        <v>530</v>
      </c>
      <c r="C1829" s="6" t="s">
        <v>531</v>
      </c>
      <c r="D1829" s="6" t="s">
        <v>917</v>
      </c>
      <c r="E1829" s="6" t="s">
        <v>918</v>
      </c>
      <c r="F1829" s="6" t="s">
        <v>534</v>
      </c>
      <c r="G1829" s="6" t="s">
        <v>528</v>
      </c>
      <c r="H1829" s="6" t="s">
        <v>526</v>
      </c>
      <c r="I1829" s="6">
        <v>0</v>
      </c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46">
        <v>45987.477094907401</v>
      </c>
      <c r="X1829" s="6" t="s">
        <v>4400</v>
      </c>
      <c r="Y1829" s="6" t="s">
        <v>518</v>
      </c>
    </row>
    <row r="1830" spans="1:25">
      <c r="A1830" s="6">
        <v>2026</v>
      </c>
      <c r="B1830" s="6" t="s">
        <v>530</v>
      </c>
      <c r="C1830" s="6" t="s">
        <v>531</v>
      </c>
      <c r="D1830" s="6" t="s">
        <v>1087</v>
      </c>
      <c r="E1830" s="6" t="s">
        <v>1088</v>
      </c>
      <c r="F1830" s="6" t="s">
        <v>534</v>
      </c>
      <c r="G1830" s="6" t="s">
        <v>528</v>
      </c>
      <c r="H1830" s="6" t="s">
        <v>526</v>
      </c>
      <c r="I1830" s="6">
        <v>0</v>
      </c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46">
        <v>45987.477094907401</v>
      </c>
      <c r="X1830" s="6" t="s">
        <v>4400</v>
      </c>
      <c r="Y1830" s="6" t="s">
        <v>518</v>
      </c>
    </row>
    <row r="1831" spans="1:25">
      <c r="A1831" s="6">
        <v>2026</v>
      </c>
      <c r="B1831" s="6" t="s">
        <v>530</v>
      </c>
      <c r="C1831" s="6" t="s">
        <v>531</v>
      </c>
      <c r="D1831" s="6" t="s">
        <v>1819</v>
      </c>
      <c r="E1831" s="6" t="s">
        <v>1820</v>
      </c>
      <c r="F1831" s="6" t="s">
        <v>534</v>
      </c>
      <c r="G1831" s="6" t="s">
        <v>528</v>
      </c>
      <c r="H1831" s="6" t="s">
        <v>526</v>
      </c>
      <c r="I1831" s="6">
        <v>312535.82</v>
      </c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 s="46">
        <v>45987.477094907401</v>
      </c>
      <c r="X1831" s="6" t="s">
        <v>4400</v>
      </c>
      <c r="Y1831" s="6" t="s">
        <v>518</v>
      </c>
    </row>
    <row r="1832" spans="1:25">
      <c r="A1832" s="6">
        <v>2026</v>
      </c>
      <c r="B1832" s="6" t="s">
        <v>530</v>
      </c>
      <c r="C1832" s="6" t="s">
        <v>531</v>
      </c>
      <c r="D1832" s="6" t="s">
        <v>1657</v>
      </c>
      <c r="E1832" s="6" t="s">
        <v>1658</v>
      </c>
      <c r="F1832" s="6" t="s">
        <v>534</v>
      </c>
      <c r="G1832" s="6" t="s">
        <v>528</v>
      </c>
      <c r="H1832" s="6" t="s">
        <v>526</v>
      </c>
      <c r="I1832" s="6">
        <v>50785.41</v>
      </c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46">
        <v>45987.477094907401</v>
      </c>
      <c r="X1832" s="6" t="s">
        <v>4400</v>
      </c>
      <c r="Y1832" s="6" t="s">
        <v>518</v>
      </c>
    </row>
    <row r="1833" spans="1:25">
      <c r="A1833" s="6">
        <v>2026</v>
      </c>
      <c r="B1833" s="6" t="s">
        <v>530</v>
      </c>
      <c r="C1833" s="6" t="s">
        <v>531</v>
      </c>
      <c r="D1833" s="6" t="s">
        <v>953</v>
      </c>
      <c r="E1833" s="6" t="s">
        <v>954</v>
      </c>
      <c r="F1833" s="6" t="s">
        <v>534</v>
      </c>
      <c r="G1833" s="6" t="s">
        <v>528</v>
      </c>
      <c r="H1833" s="6" t="s">
        <v>526</v>
      </c>
      <c r="I1833" s="6">
        <v>0</v>
      </c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46">
        <v>45987.477094907401</v>
      </c>
      <c r="X1833" s="6" t="s">
        <v>4400</v>
      </c>
      <c r="Y1833" s="6" t="s">
        <v>518</v>
      </c>
    </row>
    <row r="1834" spans="1:25">
      <c r="A1834" s="6">
        <v>2026</v>
      </c>
      <c r="B1834" s="6" t="s">
        <v>530</v>
      </c>
      <c r="C1834" s="6" t="s">
        <v>531</v>
      </c>
      <c r="D1834" s="6" t="s">
        <v>1147</v>
      </c>
      <c r="E1834" s="6" t="s">
        <v>1148</v>
      </c>
      <c r="F1834" s="6" t="s">
        <v>534</v>
      </c>
      <c r="G1834" s="6" t="s">
        <v>528</v>
      </c>
      <c r="H1834" s="6" t="s">
        <v>526</v>
      </c>
      <c r="I1834" s="6">
        <v>0</v>
      </c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46">
        <v>45987.477094907401</v>
      </c>
      <c r="X1834" s="6" t="s">
        <v>4400</v>
      </c>
      <c r="Y1834" s="6" t="s">
        <v>518</v>
      </c>
    </row>
    <row r="1835" spans="1:25">
      <c r="A1835" s="6">
        <v>2026</v>
      </c>
      <c r="B1835" s="6" t="s">
        <v>530</v>
      </c>
      <c r="C1835" s="6" t="s">
        <v>531</v>
      </c>
      <c r="D1835" s="6" t="s">
        <v>4361</v>
      </c>
      <c r="E1835" s="6" t="s">
        <v>4362</v>
      </c>
      <c r="F1835" s="6" t="s">
        <v>534</v>
      </c>
      <c r="G1835" s="6" t="s">
        <v>528</v>
      </c>
      <c r="H1835" s="6" t="s">
        <v>526</v>
      </c>
      <c r="I1835" s="6">
        <v>0</v>
      </c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  <c r="V1835" s="6"/>
      <c r="W1835" s="46">
        <v>45987.477094907401</v>
      </c>
      <c r="X1835" s="6" t="s">
        <v>4400</v>
      </c>
      <c r="Y1835" s="6" t="s">
        <v>518</v>
      </c>
    </row>
    <row r="1836" spans="1:25">
      <c r="A1836" s="6">
        <v>2026</v>
      </c>
      <c r="B1836" s="6" t="s">
        <v>530</v>
      </c>
      <c r="C1836" s="6" t="s">
        <v>531</v>
      </c>
      <c r="D1836" s="6" t="s">
        <v>1907</v>
      </c>
      <c r="E1836" s="6" t="s">
        <v>1908</v>
      </c>
      <c r="F1836" s="6" t="s">
        <v>534</v>
      </c>
      <c r="G1836" s="6" t="s">
        <v>528</v>
      </c>
      <c r="H1836" s="6" t="s">
        <v>526</v>
      </c>
      <c r="I1836" s="6">
        <v>251927.38</v>
      </c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46">
        <v>45987.477094907401</v>
      </c>
      <c r="X1836" s="6" t="s">
        <v>4400</v>
      </c>
      <c r="Y1836" s="6" t="s">
        <v>518</v>
      </c>
    </row>
    <row r="1837" spans="1:25">
      <c r="A1837" s="6">
        <v>2026</v>
      </c>
      <c r="B1837" s="6" t="s">
        <v>530</v>
      </c>
      <c r="C1837" s="6" t="s">
        <v>531</v>
      </c>
      <c r="D1837" s="6" t="s">
        <v>2473</v>
      </c>
      <c r="E1837" s="6" t="s">
        <v>2474</v>
      </c>
      <c r="F1837" s="6" t="s">
        <v>534</v>
      </c>
      <c r="G1837" s="6" t="s">
        <v>528</v>
      </c>
      <c r="H1837" s="6" t="s">
        <v>526</v>
      </c>
      <c r="I1837" s="6">
        <v>10000</v>
      </c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46">
        <v>45987.477094907401</v>
      </c>
      <c r="X1837" s="6" t="s">
        <v>4400</v>
      </c>
      <c r="Y1837" s="6" t="s">
        <v>518</v>
      </c>
    </row>
    <row r="1838" spans="1:25">
      <c r="A1838" s="6">
        <v>2026</v>
      </c>
      <c r="B1838" s="6" t="s">
        <v>530</v>
      </c>
      <c r="C1838" s="6" t="s">
        <v>531</v>
      </c>
      <c r="D1838" s="6" t="s">
        <v>3553</v>
      </c>
      <c r="E1838" s="6" t="s">
        <v>3554</v>
      </c>
      <c r="F1838" s="6" t="s">
        <v>534</v>
      </c>
      <c r="G1838" s="6" t="s">
        <v>528</v>
      </c>
      <c r="H1838" s="6" t="s">
        <v>526</v>
      </c>
      <c r="I1838" s="6">
        <v>0</v>
      </c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46">
        <v>45987.477094907401</v>
      </c>
      <c r="X1838" s="6" t="s">
        <v>4400</v>
      </c>
      <c r="Y1838" s="6" t="s">
        <v>518</v>
      </c>
    </row>
    <row r="1839" spans="1:25">
      <c r="A1839" s="6">
        <v>2026</v>
      </c>
      <c r="B1839" s="6" t="s">
        <v>530</v>
      </c>
      <c r="C1839" s="6" t="s">
        <v>531</v>
      </c>
      <c r="D1839" s="6" t="s">
        <v>3489</v>
      </c>
      <c r="E1839" s="6" t="s">
        <v>3490</v>
      </c>
      <c r="F1839" s="6" t="s">
        <v>534</v>
      </c>
      <c r="G1839" s="6" t="s">
        <v>528</v>
      </c>
      <c r="H1839" s="6" t="s">
        <v>526</v>
      </c>
      <c r="I1839" s="6">
        <v>0</v>
      </c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46">
        <v>45987.477094907401</v>
      </c>
      <c r="X1839" s="6" t="s">
        <v>4400</v>
      </c>
      <c r="Y1839" s="6" t="s">
        <v>518</v>
      </c>
    </row>
    <row r="1840" spans="1:25">
      <c r="A1840" s="6">
        <v>2026</v>
      </c>
      <c r="B1840" s="6" t="s">
        <v>530</v>
      </c>
      <c r="C1840" s="6" t="s">
        <v>531</v>
      </c>
      <c r="D1840" s="6" t="s">
        <v>679</v>
      </c>
      <c r="E1840" s="6" t="s">
        <v>680</v>
      </c>
      <c r="F1840" s="6" t="s">
        <v>534</v>
      </c>
      <c r="G1840" s="6" t="s">
        <v>528</v>
      </c>
      <c r="H1840" s="6" t="s">
        <v>526</v>
      </c>
      <c r="I1840" s="6">
        <v>0</v>
      </c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46">
        <v>45987.477094907401</v>
      </c>
      <c r="X1840" s="6" t="s">
        <v>4400</v>
      </c>
      <c r="Y1840" s="6" t="s">
        <v>518</v>
      </c>
    </row>
    <row r="1841" spans="1:25">
      <c r="A1841" s="6">
        <v>2026</v>
      </c>
      <c r="B1841" s="6" t="s">
        <v>530</v>
      </c>
      <c r="C1841" s="6" t="s">
        <v>531</v>
      </c>
      <c r="D1841" s="6" t="s">
        <v>3355</v>
      </c>
      <c r="E1841" s="6" t="s">
        <v>3356</v>
      </c>
      <c r="F1841" s="6" t="s">
        <v>534</v>
      </c>
      <c r="G1841" s="6" t="s">
        <v>528</v>
      </c>
      <c r="H1841" s="6" t="s">
        <v>526</v>
      </c>
      <c r="I1841" s="6">
        <v>117040.81</v>
      </c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  <c r="V1841" s="6"/>
      <c r="W1841" s="46">
        <v>45987.477094907401</v>
      </c>
      <c r="X1841" s="6" t="s">
        <v>4400</v>
      </c>
      <c r="Y1841" s="6" t="s">
        <v>518</v>
      </c>
    </row>
    <row r="1842" spans="1:25">
      <c r="A1842" s="6">
        <v>2026</v>
      </c>
      <c r="B1842" s="6" t="s">
        <v>530</v>
      </c>
      <c r="C1842" s="6" t="s">
        <v>531</v>
      </c>
      <c r="D1842" s="6" t="s">
        <v>4005</v>
      </c>
      <c r="E1842" s="6" t="s">
        <v>4006</v>
      </c>
      <c r="F1842" s="6" t="s">
        <v>534</v>
      </c>
      <c r="G1842" s="6" t="s">
        <v>528</v>
      </c>
      <c r="H1842" s="6" t="s">
        <v>526</v>
      </c>
      <c r="I1842" s="6">
        <v>0</v>
      </c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46">
        <v>45987.477094907401</v>
      </c>
      <c r="X1842" s="6" t="s">
        <v>4400</v>
      </c>
      <c r="Y1842" s="6" t="s">
        <v>518</v>
      </c>
    </row>
    <row r="1843" spans="1:25">
      <c r="A1843" s="6">
        <v>2026</v>
      </c>
      <c r="B1843" s="6" t="s">
        <v>530</v>
      </c>
      <c r="C1843" s="6" t="s">
        <v>531</v>
      </c>
      <c r="D1843" s="6" t="s">
        <v>1629</v>
      </c>
      <c r="E1843" s="6" t="s">
        <v>1630</v>
      </c>
      <c r="F1843" s="6" t="s">
        <v>534</v>
      </c>
      <c r="G1843" s="6" t="s">
        <v>528</v>
      </c>
      <c r="H1843" s="6" t="s">
        <v>526</v>
      </c>
      <c r="I1843" s="6">
        <v>1000000</v>
      </c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 s="46">
        <v>45987.477094907401</v>
      </c>
      <c r="X1843" s="6" t="s">
        <v>4400</v>
      </c>
      <c r="Y1843" s="6" t="s">
        <v>518</v>
      </c>
    </row>
    <row r="1844" spans="1:25">
      <c r="A1844" s="6">
        <v>2026</v>
      </c>
      <c r="B1844" s="6" t="s">
        <v>530</v>
      </c>
      <c r="C1844" s="6" t="s">
        <v>531</v>
      </c>
      <c r="D1844" s="6" t="s">
        <v>3181</v>
      </c>
      <c r="E1844" s="6" t="s">
        <v>3182</v>
      </c>
      <c r="F1844" s="6" t="s">
        <v>534</v>
      </c>
      <c r="G1844" s="6" t="s">
        <v>528</v>
      </c>
      <c r="H1844" s="6" t="s">
        <v>526</v>
      </c>
      <c r="I1844" s="6">
        <v>0</v>
      </c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46">
        <v>45987.477094907401</v>
      </c>
      <c r="X1844" s="6" t="s">
        <v>4400</v>
      </c>
      <c r="Y1844" s="6" t="s">
        <v>518</v>
      </c>
    </row>
    <row r="1845" spans="1:25">
      <c r="A1845" s="6">
        <v>2026</v>
      </c>
      <c r="B1845" s="6" t="s">
        <v>530</v>
      </c>
      <c r="C1845" s="6" t="s">
        <v>531</v>
      </c>
      <c r="D1845" s="6" t="s">
        <v>919</v>
      </c>
      <c r="E1845" s="6" t="s">
        <v>920</v>
      </c>
      <c r="F1845" s="6" t="s">
        <v>534</v>
      </c>
      <c r="G1845" s="6" t="s">
        <v>528</v>
      </c>
      <c r="H1845" s="6" t="s">
        <v>526</v>
      </c>
      <c r="I1845" s="6">
        <v>0</v>
      </c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 s="46">
        <v>45987.477094907401</v>
      </c>
      <c r="X1845" s="6" t="s">
        <v>4400</v>
      </c>
      <c r="Y1845" s="6" t="s">
        <v>518</v>
      </c>
    </row>
    <row r="1846" spans="1:25">
      <c r="A1846" s="6">
        <v>2026</v>
      </c>
      <c r="B1846" s="6" t="s">
        <v>530</v>
      </c>
      <c r="C1846" s="6" t="s">
        <v>531</v>
      </c>
      <c r="D1846" s="6" t="s">
        <v>607</v>
      </c>
      <c r="E1846" s="6" t="s">
        <v>608</v>
      </c>
      <c r="F1846" s="6" t="s">
        <v>534</v>
      </c>
      <c r="G1846" s="6" t="s">
        <v>528</v>
      </c>
      <c r="H1846" s="6" t="s">
        <v>526</v>
      </c>
      <c r="I1846" s="6">
        <v>306950.21000000002</v>
      </c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 s="46">
        <v>45987.477094907401</v>
      </c>
      <c r="X1846" s="6" t="s">
        <v>4400</v>
      </c>
      <c r="Y1846" s="6" t="s">
        <v>518</v>
      </c>
    </row>
    <row r="1847" spans="1:25">
      <c r="A1847" s="6">
        <v>2026</v>
      </c>
      <c r="B1847" s="6" t="s">
        <v>530</v>
      </c>
      <c r="C1847" s="6" t="s">
        <v>531</v>
      </c>
      <c r="D1847" s="6" t="s">
        <v>743</v>
      </c>
      <c r="E1847" s="6" t="s">
        <v>744</v>
      </c>
      <c r="F1847" s="6" t="s">
        <v>534</v>
      </c>
      <c r="G1847" s="6" t="s">
        <v>528</v>
      </c>
      <c r="H1847" s="6" t="s">
        <v>526</v>
      </c>
      <c r="I1847" s="6">
        <v>1701752.91</v>
      </c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46">
        <v>45987.477094907401</v>
      </c>
      <c r="X1847" s="6" t="s">
        <v>4400</v>
      </c>
      <c r="Y1847" s="6" t="s">
        <v>518</v>
      </c>
    </row>
    <row r="1848" spans="1:25">
      <c r="A1848" s="6">
        <v>2026</v>
      </c>
      <c r="B1848" s="6" t="s">
        <v>530</v>
      </c>
      <c r="C1848" s="6" t="s">
        <v>531</v>
      </c>
      <c r="D1848" s="6" t="s">
        <v>1455</v>
      </c>
      <c r="E1848" s="6" t="s">
        <v>1456</v>
      </c>
      <c r="F1848" s="6" t="s">
        <v>534</v>
      </c>
      <c r="G1848" s="6" t="s">
        <v>528</v>
      </c>
      <c r="H1848" s="6" t="s">
        <v>526</v>
      </c>
      <c r="I1848" s="6">
        <v>0</v>
      </c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46">
        <v>45987.477094907401</v>
      </c>
      <c r="X1848" s="6" t="s">
        <v>4400</v>
      </c>
      <c r="Y1848" s="6" t="s">
        <v>518</v>
      </c>
    </row>
    <row r="1849" spans="1:25">
      <c r="A1849" s="6">
        <v>2026</v>
      </c>
      <c r="B1849" s="6" t="s">
        <v>530</v>
      </c>
      <c r="C1849" s="6" t="s">
        <v>531</v>
      </c>
      <c r="D1849" s="6" t="s">
        <v>675</v>
      </c>
      <c r="E1849" s="6" t="s">
        <v>676</v>
      </c>
      <c r="F1849" s="6" t="s">
        <v>534</v>
      </c>
      <c r="G1849" s="6" t="s">
        <v>528</v>
      </c>
      <c r="H1849" s="6" t="s">
        <v>526</v>
      </c>
      <c r="I1849" s="6">
        <v>265110.84000000003</v>
      </c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 s="46">
        <v>45987.477094907401</v>
      </c>
      <c r="X1849" s="6" t="s">
        <v>4400</v>
      </c>
      <c r="Y1849" s="6" t="s">
        <v>518</v>
      </c>
    </row>
    <row r="1850" spans="1:25">
      <c r="A1850" s="6">
        <v>2026</v>
      </c>
      <c r="B1850" s="6" t="s">
        <v>530</v>
      </c>
      <c r="C1850" s="6" t="s">
        <v>531</v>
      </c>
      <c r="D1850" s="6" t="s">
        <v>2379</v>
      </c>
      <c r="E1850" s="6" t="s">
        <v>2380</v>
      </c>
      <c r="F1850" s="6" t="s">
        <v>534</v>
      </c>
      <c r="G1850" s="6" t="s">
        <v>528</v>
      </c>
      <c r="H1850" s="6" t="s">
        <v>526</v>
      </c>
      <c r="I1850" s="6">
        <v>3231605.31</v>
      </c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46">
        <v>45987.477094907401</v>
      </c>
      <c r="X1850" s="6" t="s">
        <v>4400</v>
      </c>
      <c r="Y1850" s="6" t="s">
        <v>518</v>
      </c>
    </row>
    <row r="1851" spans="1:25">
      <c r="A1851" s="6">
        <v>2026</v>
      </c>
      <c r="B1851" s="6" t="s">
        <v>530</v>
      </c>
      <c r="C1851" s="6" t="s">
        <v>531</v>
      </c>
      <c r="D1851" s="6" t="s">
        <v>701</v>
      </c>
      <c r="E1851" s="6" t="s">
        <v>702</v>
      </c>
      <c r="F1851" s="6" t="s">
        <v>534</v>
      </c>
      <c r="G1851" s="6" t="s">
        <v>528</v>
      </c>
      <c r="H1851" s="6" t="s">
        <v>526</v>
      </c>
      <c r="I1851" s="6">
        <v>0</v>
      </c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 s="46">
        <v>45987.477094907401</v>
      </c>
      <c r="X1851" s="6" t="s">
        <v>4400</v>
      </c>
      <c r="Y1851" s="6" t="s">
        <v>518</v>
      </c>
    </row>
    <row r="1852" spans="1:25">
      <c r="A1852" s="6">
        <v>2026</v>
      </c>
      <c r="B1852" s="6" t="s">
        <v>530</v>
      </c>
      <c r="C1852" s="6" t="s">
        <v>531</v>
      </c>
      <c r="D1852" s="6" t="s">
        <v>3297</v>
      </c>
      <c r="E1852" s="6" t="s">
        <v>3298</v>
      </c>
      <c r="F1852" s="6" t="s">
        <v>534</v>
      </c>
      <c r="G1852" s="6" t="s">
        <v>528</v>
      </c>
      <c r="H1852" s="6" t="s">
        <v>526</v>
      </c>
      <c r="I1852" s="6">
        <v>211700</v>
      </c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46">
        <v>45987.477094907401</v>
      </c>
      <c r="X1852" s="6" t="s">
        <v>4400</v>
      </c>
      <c r="Y1852" s="6" t="s">
        <v>518</v>
      </c>
    </row>
    <row r="1853" spans="1:25">
      <c r="A1853" s="6">
        <v>2026</v>
      </c>
      <c r="B1853" s="6" t="s">
        <v>530</v>
      </c>
      <c r="C1853" s="6" t="s">
        <v>531</v>
      </c>
      <c r="D1853" s="6" t="s">
        <v>1829</v>
      </c>
      <c r="E1853" s="6" t="s">
        <v>1830</v>
      </c>
      <c r="F1853" s="6" t="s">
        <v>534</v>
      </c>
      <c r="G1853" s="6" t="s">
        <v>528</v>
      </c>
      <c r="H1853" s="6" t="s">
        <v>526</v>
      </c>
      <c r="I1853" s="6">
        <v>0</v>
      </c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46">
        <v>45987.477094907401</v>
      </c>
      <c r="X1853" s="6" t="s">
        <v>4400</v>
      </c>
      <c r="Y1853" s="6" t="s">
        <v>518</v>
      </c>
    </row>
    <row r="1854" spans="1:25">
      <c r="A1854" s="6">
        <v>2026</v>
      </c>
      <c r="B1854" s="6" t="s">
        <v>530</v>
      </c>
      <c r="C1854" s="6" t="s">
        <v>531</v>
      </c>
      <c r="D1854" s="6" t="s">
        <v>2625</v>
      </c>
      <c r="E1854" s="6" t="s">
        <v>2626</v>
      </c>
      <c r="F1854" s="6" t="s">
        <v>534</v>
      </c>
      <c r="G1854" s="6" t="s">
        <v>528</v>
      </c>
      <c r="H1854" s="6" t="s">
        <v>526</v>
      </c>
      <c r="I1854" s="6">
        <v>0</v>
      </c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 s="46">
        <v>45987.477094907401</v>
      </c>
      <c r="X1854" s="6" t="s">
        <v>4400</v>
      </c>
      <c r="Y1854" s="6" t="s">
        <v>518</v>
      </c>
    </row>
    <row r="1855" spans="1:25">
      <c r="A1855" s="6">
        <v>2026</v>
      </c>
      <c r="B1855" s="6" t="s">
        <v>530</v>
      </c>
      <c r="C1855" s="6" t="s">
        <v>531</v>
      </c>
      <c r="D1855" s="6" t="s">
        <v>709</v>
      </c>
      <c r="E1855" s="6" t="s">
        <v>710</v>
      </c>
      <c r="F1855" s="6" t="s">
        <v>534</v>
      </c>
      <c r="G1855" s="6" t="s">
        <v>528</v>
      </c>
      <c r="H1855" s="6" t="s">
        <v>526</v>
      </c>
      <c r="I1855" s="6">
        <v>113096</v>
      </c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 s="46">
        <v>45987.477094907401</v>
      </c>
      <c r="X1855" s="6" t="s">
        <v>4400</v>
      </c>
      <c r="Y1855" s="6" t="s">
        <v>518</v>
      </c>
    </row>
    <row r="1856" spans="1:25">
      <c r="A1856" s="6">
        <v>2026</v>
      </c>
      <c r="B1856" s="6" t="s">
        <v>530</v>
      </c>
      <c r="C1856" s="6" t="s">
        <v>531</v>
      </c>
      <c r="D1856" s="6" t="s">
        <v>3773</v>
      </c>
      <c r="E1856" s="6" t="s">
        <v>3774</v>
      </c>
      <c r="F1856" s="6" t="s">
        <v>534</v>
      </c>
      <c r="G1856" s="6" t="s">
        <v>528</v>
      </c>
      <c r="H1856" s="6" t="s">
        <v>526</v>
      </c>
      <c r="I1856" s="6">
        <v>0</v>
      </c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46">
        <v>45987.477094907401</v>
      </c>
      <c r="X1856" s="6" t="s">
        <v>4400</v>
      </c>
      <c r="Y1856" s="6" t="s">
        <v>518</v>
      </c>
    </row>
    <row r="1857" spans="1:25">
      <c r="A1857" s="6">
        <v>2026</v>
      </c>
      <c r="B1857" s="6" t="s">
        <v>530</v>
      </c>
      <c r="C1857" s="6" t="s">
        <v>531</v>
      </c>
      <c r="D1857" s="6" t="s">
        <v>1595</v>
      </c>
      <c r="E1857" s="6" t="s">
        <v>1596</v>
      </c>
      <c r="F1857" s="6" t="s">
        <v>534</v>
      </c>
      <c r="G1857" s="6" t="s">
        <v>528</v>
      </c>
      <c r="H1857" s="6" t="s">
        <v>526</v>
      </c>
      <c r="I1857" s="6">
        <v>0</v>
      </c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46">
        <v>45987.477094907401</v>
      </c>
      <c r="X1857" s="6" t="s">
        <v>4400</v>
      </c>
      <c r="Y1857" s="6" t="s">
        <v>518</v>
      </c>
    </row>
    <row r="1858" spans="1:25">
      <c r="A1858" s="6">
        <v>2026</v>
      </c>
      <c r="B1858" s="6" t="s">
        <v>530</v>
      </c>
      <c r="C1858" s="6" t="s">
        <v>531</v>
      </c>
      <c r="D1858" s="6" t="s">
        <v>4171</v>
      </c>
      <c r="E1858" s="6" t="s">
        <v>4172</v>
      </c>
      <c r="F1858" s="6" t="s">
        <v>534</v>
      </c>
      <c r="G1858" s="6" t="s">
        <v>528</v>
      </c>
      <c r="H1858" s="6" t="s">
        <v>526</v>
      </c>
      <c r="I1858" s="6">
        <v>0</v>
      </c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46">
        <v>45987.477094907401</v>
      </c>
      <c r="X1858" s="6" t="s">
        <v>4400</v>
      </c>
      <c r="Y1858" s="6" t="s">
        <v>518</v>
      </c>
    </row>
    <row r="1859" spans="1:25">
      <c r="A1859" s="6">
        <v>2026</v>
      </c>
      <c r="B1859" s="6" t="s">
        <v>530</v>
      </c>
      <c r="C1859" s="6" t="s">
        <v>531</v>
      </c>
      <c r="D1859" s="6" t="s">
        <v>683</v>
      </c>
      <c r="E1859" s="6" t="s">
        <v>684</v>
      </c>
      <c r="F1859" s="6" t="s">
        <v>534</v>
      </c>
      <c r="G1859" s="6" t="s">
        <v>528</v>
      </c>
      <c r="H1859" s="6" t="s">
        <v>526</v>
      </c>
      <c r="I1859" s="6">
        <v>0</v>
      </c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6"/>
      <c r="U1859" s="6"/>
      <c r="V1859" s="6"/>
      <c r="W1859" s="46">
        <v>45987.477094907401</v>
      </c>
      <c r="X1859" s="6" t="s">
        <v>4400</v>
      </c>
      <c r="Y1859" s="6" t="s">
        <v>518</v>
      </c>
    </row>
    <row r="1860" spans="1:25">
      <c r="A1860" s="6">
        <v>2026</v>
      </c>
      <c r="B1860" s="6" t="s">
        <v>530</v>
      </c>
      <c r="C1860" s="6" t="s">
        <v>531</v>
      </c>
      <c r="D1860" s="6" t="s">
        <v>1007</v>
      </c>
      <c r="E1860" s="6" t="s">
        <v>1008</v>
      </c>
      <c r="F1860" s="6" t="s">
        <v>534</v>
      </c>
      <c r="G1860" s="6" t="s">
        <v>528</v>
      </c>
      <c r="H1860" s="6" t="s">
        <v>526</v>
      </c>
      <c r="I1860" s="6">
        <v>0</v>
      </c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46">
        <v>45987.477094907401</v>
      </c>
      <c r="X1860" s="6" t="s">
        <v>4400</v>
      </c>
      <c r="Y1860" s="6" t="s">
        <v>518</v>
      </c>
    </row>
    <row r="1861" spans="1:25">
      <c r="A1861" s="6">
        <v>2026</v>
      </c>
      <c r="B1861" s="6" t="s">
        <v>530</v>
      </c>
      <c r="C1861" s="6" t="s">
        <v>531</v>
      </c>
      <c r="D1861" s="6" t="s">
        <v>1661</v>
      </c>
      <c r="E1861" s="6" t="s">
        <v>1662</v>
      </c>
      <c r="F1861" s="6" t="s">
        <v>534</v>
      </c>
      <c r="G1861" s="6" t="s">
        <v>528</v>
      </c>
      <c r="H1861" s="6" t="s">
        <v>526</v>
      </c>
      <c r="I1861" s="6">
        <v>0</v>
      </c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46">
        <v>45987.477094907401</v>
      </c>
      <c r="X1861" s="6" t="s">
        <v>4400</v>
      </c>
      <c r="Y1861" s="6" t="s">
        <v>518</v>
      </c>
    </row>
    <row r="1862" spans="1:25">
      <c r="A1862" s="6">
        <v>2026</v>
      </c>
      <c r="B1862" s="6" t="s">
        <v>530</v>
      </c>
      <c r="C1862" s="6" t="s">
        <v>531</v>
      </c>
      <c r="D1862" s="6" t="s">
        <v>3547</v>
      </c>
      <c r="E1862" s="6" t="s">
        <v>3548</v>
      </c>
      <c r="F1862" s="6" t="s">
        <v>534</v>
      </c>
      <c r="G1862" s="6" t="s">
        <v>528</v>
      </c>
      <c r="H1862" s="6" t="s">
        <v>526</v>
      </c>
      <c r="I1862" s="6">
        <v>0</v>
      </c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  <c r="V1862" s="6"/>
      <c r="W1862" s="46">
        <v>45987.477094907401</v>
      </c>
      <c r="X1862" s="6" t="s">
        <v>4400</v>
      </c>
      <c r="Y1862" s="6" t="s">
        <v>518</v>
      </c>
    </row>
    <row r="1863" spans="1:25">
      <c r="A1863" s="6">
        <v>2026</v>
      </c>
      <c r="B1863" s="6" t="s">
        <v>530</v>
      </c>
      <c r="C1863" s="6" t="s">
        <v>531</v>
      </c>
      <c r="D1863" s="6" t="s">
        <v>2597</v>
      </c>
      <c r="E1863" s="6" t="s">
        <v>2598</v>
      </c>
      <c r="F1863" s="6" t="s">
        <v>534</v>
      </c>
      <c r="G1863" s="6" t="s">
        <v>528</v>
      </c>
      <c r="H1863" s="6" t="s">
        <v>526</v>
      </c>
      <c r="I1863" s="6">
        <v>5480.28</v>
      </c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46">
        <v>45987.477094907401</v>
      </c>
      <c r="X1863" s="6" t="s">
        <v>4400</v>
      </c>
      <c r="Y1863" s="6" t="s">
        <v>518</v>
      </c>
    </row>
    <row r="1864" spans="1:25">
      <c r="A1864" s="6">
        <v>2026</v>
      </c>
      <c r="B1864" s="6" t="s">
        <v>530</v>
      </c>
      <c r="C1864" s="6" t="s">
        <v>531</v>
      </c>
      <c r="D1864" s="6" t="s">
        <v>3371</v>
      </c>
      <c r="E1864" s="6" t="s">
        <v>3372</v>
      </c>
      <c r="F1864" s="6" t="s">
        <v>534</v>
      </c>
      <c r="G1864" s="6" t="s">
        <v>528</v>
      </c>
      <c r="H1864" s="6" t="s">
        <v>526</v>
      </c>
      <c r="I1864" s="6">
        <v>4064169.39</v>
      </c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46">
        <v>45987.477094907401</v>
      </c>
      <c r="X1864" s="6" t="s">
        <v>4400</v>
      </c>
      <c r="Y1864" s="6" t="s">
        <v>518</v>
      </c>
    </row>
    <row r="1865" spans="1:25">
      <c r="A1865" s="6">
        <v>2026</v>
      </c>
      <c r="B1865" s="6" t="s">
        <v>530</v>
      </c>
      <c r="C1865" s="6" t="s">
        <v>531</v>
      </c>
      <c r="D1865" s="6" t="s">
        <v>3337</v>
      </c>
      <c r="E1865" s="6" t="s">
        <v>3338</v>
      </c>
      <c r="F1865" s="6" t="s">
        <v>534</v>
      </c>
      <c r="G1865" s="6" t="s">
        <v>528</v>
      </c>
      <c r="H1865" s="6" t="s">
        <v>526</v>
      </c>
      <c r="I1865" s="6">
        <v>0</v>
      </c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  <c r="V1865" s="6"/>
      <c r="W1865" s="46">
        <v>45987.477094907401</v>
      </c>
      <c r="X1865" s="6" t="s">
        <v>4400</v>
      </c>
      <c r="Y1865" s="6" t="s">
        <v>518</v>
      </c>
    </row>
    <row r="1866" spans="1:25">
      <c r="A1866" s="6">
        <v>2026</v>
      </c>
      <c r="B1866" s="6" t="s">
        <v>530</v>
      </c>
      <c r="C1866" s="6" t="s">
        <v>531</v>
      </c>
      <c r="D1866" s="6" t="s">
        <v>2983</v>
      </c>
      <c r="E1866" s="6" t="s">
        <v>2984</v>
      </c>
      <c r="F1866" s="6" t="s">
        <v>534</v>
      </c>
      <c r="G1866" s="6" t="s">
        <v>528</v>
      </c>
      <c r="H1866" s="6" t="s">
        <v>526</v>
      </c>
      <c r="I1866" s="6">
        <v>0</v>
      </c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46">
        <v>45987.477094907401</v>
      </c>
      <c r="X1866" s="6" t="s">
        <v>4400</v>
      </c>
      <c r="Y1866" s="6" t="s">
        <v>518</v>
      </c>
    </row>
    <row r="1867" spans="1:25">
      <c r="A1867" s="6">
        <v>2026</v>
      </c>
      <c r="B1867" s="6" t="s">
        <v>530</v>
      </c>
      <c r="C1867" s="6" t="s">
        <v>531</v>
      </c>
      <c r="D1867" s="6" t="s">
        <v>3805</v>
      </c>
      <c r="E1867" s="6" t="s">
        <v>3806</v>
      </c>
      <c r="F1867" s="6" t="s">
        <v>534</v>
      </c>
      <c r="G1867" s="6" t="s">
        <v>528</v>
      </c>
      <c r="H1867" s="6" t="s">
        <v>526</v>
      </c>
      <c r="I1867" s="6">
        <v>7695941.2300000004</v>
      </c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  <c r="V1867" s="6"/>
      <c r="W1867" s="46">
        <v>45987.477094907401</v>
      </c>
      <c r="X1867" s="6" t="s">
        <v>4400</v>
      </c>
      <c r="Y1867" s="6" t="s">
        <v>518</v>
      </c>
    </row>
    <row r="1868" spans="1:25">
      <c r="A1868" s="6">
        <v>2026</v>
      </c>
      <c r="B1868" s="6" t="s">
        <v>530</v>
      </c>
      <c r="C1868" s="6" t="s">
        <v>531</v>
      </c>
      <c r="D1868" s="6" t="s">
        <v>1293</v>
      </c>
      <c r="E1868" s="6" t="s">
        <v>1294</v>
      </c>
      <c r="F1868" s="6" t="s">
        <v>534</v>
      </c>
      <c r="G1868" s="6" t="s">
        <v>528</v>
      </c>
      <c r="H1868" s="6" t="s">
        <v>526</v>
      </c>
      <c r="I1868" s="6">
        <v>110000</v>
      </c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46">
        <v>45987.477094907401</v>
      </c>
      <c r="X1868" s="6" t="s">
        <v>4400</v>
      </c>
      <c r="Y1868" s="6" t="s">
        <v>518</v>
      </c>
    </row>
    <row r="1869" spans="1:25">
      <c r="A1869" s="6">
        <v>2026</v>
      </c>
      <c r="B1869" s="6" t="s">
        <v>530</v>
      </c>
      <c r="C1869" s="6" t="s">
        <v>531</v>
      </c>
      <c r="D1869" s="6" t="s">
        <v>1561</v>
      </c>
      <c r="E1869" s="6" t="s">
        <v>1562</v>
      </c>
      <c r="F1869" s="6" t="s">
        <v>534</v>
      </c>
      <c r="G1869" s="6" t="s">
        <v>528</v>
      </c>
      <c r="H1869" s="6" t="s">
        <v>526</v>
      </c>
      <c r="I1869" s="6">
        <v>0</v>
      </c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 s="46">
        <v>45987.477094907401</v>
      </c>
      <c r="X1869" s="6" t="s">
        <v>4400</v>
      </c>
      <c r="Y1869" s="6" t="s">
        <v>518</v>
      </c>
    </row>
    <row r="1870" spans="1:25">
      <c r="A1870" s="6">
        <v>2026</v>
      </c>
      <c r="B1870" s="6" t="s">
        <v>530</v>
      </c>
      <c r="C1870" s="6" t="s">
        <v>531</v>
      </c>
      <c r="D1870" s="6" t="s">
        <v>3125</v>
      </c>
      <c r="E1870" s="6" t="s">
        <v>3126</v>
      </c>
      <c r="F1870" s="6" t="s">
        <v>534</v>
      </c>
      <c r="G1870" s="6" t="s">
        <v>528</v>
      </c>
      <c r="H1870" s="6" t="s">
        <v>526</v>
      </c>
      <c r="I1870" s="6">
        <v>0</v>
      </c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 s="46">
        <v>45987.477094907401</v>
      </c>
      <c r="X1870" s="6" t="s">
        <v>4400</v>
      </c>
      <c r="Y1870" s="6" t="s">
        <v>518</v>
      </c>
    </row>
    <row r="1871" spans="1:25">
      <c r="A1871" s="6">
        <v>2026</v>
      </c>
      <c r="B1871" s="6" t="s">
        <v>530</v>
      </c>
      <c r="C1871" s="6" t="s">
        <v>531</v>
      </c>
      <c r="D1871" s="6" t="s">
        <v>1161</v>
      </c>
      <c r="E1871" s="6" t="s">
        <v>1162</v>
      </c>
      <c r="F1871" s="6" t="s">
        <v>534</v>
      </c>
      <c r="G1871" s="6" t="s">
        <v>528</v>
      </c>
      <c r="H1871" s="6" t="s">
        <v>526</v>
      </c>
      <c r="I1871" s="6">
        <v>92700</v>
      </c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 s="46">
        <v>45987.477094907401</v>
      </c>
      <c r="X1871" s="6" t="s">
        <v>4400</v>
      </c>
      <c r="Y1871" s="6" t="s">
        <v>518</v>
      </c>
    </row>
    <row r="1872" spans="1:25">
      <c r="A1872" s="6">
        <v>2026</v>
      </c>
      <c r="B1872" s="6" t="s">
        <v>530</v>
      </c>
      <c r="C1872" s="6" t="s">
        <v>531</v>
      </c>
      <c r="D1872" s="6" t="s">
        <v>837</v>
      </c>
      <c r="E1872" s="6" t="s">
        <v>838</v>
      </c>
      <c r="F1872" s="6" t="s">
        <v>534</v>
      </c>
      <c r="G1872" s="6" t="s">
        <v>528</v>
      </c>
      <c r="H1872" s="6" t="s">
        <v>526</v>
      </c>
      <c r="I1872" s="6">
        <v>0</v>
      </c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46">
        <v>45987.477094907401</v>
      </c>
      <c r="X1872" s="6" t="s">
        <v>4400</v>
      </c>
      <c r="Y1872" s="6" t="s">
        <v>518</v>
      </c>
    </row>
    <row r="1873" spans="1:25">
      <c r="A1873" s="6">
        <v>2026</v>
      </c>
      <c r="B1873" s="6" t="s">
        <v>530</v>
      </c>
      <c r="C1873" s="6" t="s">
        <v>531</v>
      </c>
      <c r="D1873" s="6" t="s">
        <v>3373</v>
      </c>
      <c r="E1873" s="6" t="s">
        <v>3374</v>
      </c>
      <c r="F1873" s="6" t="s">
        <v>534</v>
      </c>
      <c r="G1873" s="6" t="s">
        <v>528</v>
      </c>
      <c r="H1873" s="6" t="s">
        <v>526</v>
      </c>
      <c r="I1873" s="6">
        <v>0</v>
      </c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 s="46">
        <v>45987.477094907401</v>
      </c>
      <c r="X1873" s="6" t="s">
        <v>4400</v>
      </c>
      <c r="Y1873" s="6" t="s">
        <v>518</v>
      </c>
    </row>
    <row r="1874" spans="1:25">
      <c r="A1874" s="6">
        <v>2026</v>
      </c>
      <c r="B1874" s="6" t="s">
        <v>530</v>
      </c>
      <c r="C1874" s="6" t="s">
        <v>531</v>
      </c>
      <c r="D1874" s="6" t="s">
        <v>3699</v>
      </c>
      <c r="E1874" s="6" t="s">
        <v>3700</v>
      </c>
      <c r="F1874" s="6" t="s">
        <v>534</v>
      </c>
      <c r="G1874" s="6" t="s">
        <v>528</v>
      </c>
      <c r="H1874" s="6" t="s">
        <v>526</v>
      </c>
      <c r="I1874" s="6">
        <v>16500</v>
      </c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 s="46">
        <v>45987.477094907401</v>
      </c>
      <c r="X1874" s="6" t="s">
        <v>4400</v>
      </c>
      <c r="Y1874" s="6" t="s">
        <v>518</v>
      </c>
    </row>
    <row r="1875" spans="1:25">
      <c r="A1875" s="6">
        <v>2026</v>
      </c>
      <c r="B1875" s="6" t="s">
        <v>530</v>
      </c>
      <c r="C1875" s="6" t="s">
        <v>531</v>
      </c>
      <c r="D1875" s="6" t="s">
        <v>4385</v>
      </c>
      <c r="E1875" s="6" t="s">
        <v>4386</v>
      </c>
      <c r="F1875" s="6" t="s">
        <v>534</v>
      </c>
      <c r="G1875" s="6" t="s">
        <v>528</v>
      </c>
      <c r="H1875" s="6" t="s">
        <v>526</v>
      </c>
      <c r="I1875" s="6">
        <v>0</v>
      </c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 s="46">
        <v>45987.477094907401</v>
      </c>
      <c r="X1875" s="6" t="s">
        <v>4400</v>
      </c>
      <c r="Y1875" s="6" t="s">
        <v>518</v>
      </c>
    </row>
    <row r="1876" spans="1:25">
      <c r="A1876" s="6">
        <v>2026</v>
      </c>
      <c r="B1876" s="6" t="s">
        <v>530</v>
      </c>
      <c r="C1876" s="6" t="s">
        <v>531</v>
      </c>
      <c r="D1876" s="6" t="s">
        <v>637</v>
      </c>
      <c r="E1876" s="6" t="s">
        <v>638</v>
      </c>
      <c r="F1876" s="6" t="s">
        <v>534</v>
      </c>
      <c r="G1876" s="6" t="s">
        <v>528</v>
      </c>
      <c r="H1876" s="6" t="s">
        <v>526</v>
      </c>
      <c r="I1876" s="6">
        <v>0</v>
      </c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46">
        <v>45987.477094907401</v>
      </c>
      <c r="X1876" s="6" t="s">
        <v>4400</v>
      </c>
      <c r="Y1876" s="6" t="s">
        <v>518</v>
      </c>
    </row>
    <row r="1877" spans="1:25">
      <c r="A1877" s="6">
        <v>2026</v>
      </c>
      <c r="B1877" s="6" t="s">
        <v>530</v>
      </c>
      <c r="C1877" s="6" t="s">
        <v>531</v>
      </c>
      <c r="D1877" s="6" t="s">
        <v>4175</v>
      </c>
      <c r="E1877" s="6" t="s">
        <v>4176</v>
      </c>
      <c r="F1877" s="6" t="s">
        <v>534</v>
      </c>
      <c r="G1877" s="6" t="s">
        <v>528</v>
      </c>
      <c r="H1877" s="6" t="s">
        <v>526</v>
      </c>
      <c r="I1877" s="6">
        <v>0</v>
      </c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6"/>
      <c r="U1877" s="6"/>
      <c r="V1877" s="6"/>
      <c r="W1877" s="46">
        <v>45987.477094907401</v>
      </c>
      <c r="X1877" s="6" t="s">
        <v>4400</v>
      </c>
      <c r="Y1877" s="6" t="s">
        <v>518</v>
      </c>
    </row>
    <row r="1878" spans="1:25">
      <c r="A1878" s="6">
        <v>2026</v>
      </c>
      <c r="B1878" s="6" t="s">
        <v>530</v>
      </c>
      <c r="C1878" s="6" t="s">
        <v>531</v>
      </c>
      <c r="D1878" s="6" t="s">
        <v>1027</v>
      </c>
      <c r="E1878" s="6" t="s">
        <v>1028</v>
      </c>
      <c r="F1878" s="6" t="s">
        <v>534</v>
      </c>
      <c r="G1878" s="6" t="s">
        <v>528</v>
      </c>
      <c r="H1878" s="6" t="s">
        <v>526</v>
      </c>
      <c r="I1878" s="6">
        <v>0</v>
      </c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 s="46">
        <v>45987.477094907401</v>
      </c>
      <c r="X1878" s="6" t="s">
        <v>4400</v>
      </c>
      <c r="Y1878" s="6" t="s">
        <v>518</v>
      </c>
    </row>
    <row r="1879" spans="1:25">
      <c r="A1879" s="6">
        <v>2026</v>
      </c>
      <c r="B1879" s="6" t="s">
        <v>530</v>
      </c>
      <c r="C1879" s="6" t="s">
        <v>531</v>
      </c>
      <c r="D1879" s="6" t="s">
        <v>2131</v>
      </c>
      <c r="E1879" s="6" t="s">
        <v>2132</v>
      </c>
      <c r="F1879" s="6" t="s">
        <v>534</v>
      </c>
      <c r="G1879" s="6" t="s">
        <v>528</v>
      </c>
      <c r="H1879" s="6" t="s">
        <v>526</v>
      </c>
      <c r="I1879" s="6">
        <v>0</v>
      </c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46">
        <v>45987.477094907401</v>
      </c>
      <c r="X1879" s="6" t="s">
        <v>4400</v>
      </c>
      <c r="Y1879" s="6" t="s">
        <v>518</v>
      </c>
    </row>
    <row r="1880" spans="1:25">
      <c r="A1880" s="6">
        <v>2026</v>
      </c>
      <c r="B1880" s="6" t="s">
        <v>530</v>
      </c>
      <c r="C1880" s="6" t="s">
        <v>531</v>
      </c>
      <c r="D1880" s="6" t="s">
        <v>3385</v>
      </c>
      <c r="E1880" s="6" t="s">
        <v>3386</v>
      </c>
      <c r="F1880" s="6" t="s">
        <v>534</v>
      </c>
      <c r="G1880" s="6" t="s">
        <v>528</v>
      </c>
      <c r="H1880" s="6" t="s">
        <v>526</v>
      </c>
      <c r="I1880" s="6">
        <v>237892.15</v>
      </c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46">
        <v>45987.477094907401</v>
      </c>
      <c r="X1880" s="6" t="s">
        <v>4400</v>
      </c>
      <c r="Y1880" s="6" t="s">
        <v>518</v>
      </c>
    </row>
    <row r="1881" spans="1:25">
      <c r="A1881" s="6">
        <v>2026</v>
      </c>
      <c r="B1881" s="6" t="s">
        <v>530</v>
      </c>
      <c r="C1881" s="6" t="s">
        <v>531</v>
      </c>
      <c r="D1881" s="6" t="s">
        <v>1407</v>
      </c>
      <c r="E1881" s="6" t="s">
        <v>1408</v>
      </c>
      <c r="F1881" s="6" t="s">
        <v>534</v>
      </c>
      <c r="G1881" s="6" t="s">
        <v>528</v>
      </c>
      <c r="H1881" s="6" t="s">
        <v>526</v>
      </c>
      <c r="I1881" s="6">
        <v>3853000</v>
      </c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 s="46">
        <v>45987.477094907401</v>
      </c>
      <c r="X1881" s="6" t="s">
        <v>4400</v>
      </c>
      <c r="Y1881" s="6" t="s">
        <v>518</v>
      </c>
    </row>
    <row r="1882" spans="1:25">
      <c r="A1882" s="6">
        <v>2026</v>
      </c>
      <c r="B1882" s="6" t="s">
        <v>530</v>
      </c>
      <c r="C1882" s="6" t="s">
        <v>531</v>
      </c>
      <c r="D1882" s="6" t="s">
        <v>2117</v>
      </c>
      <c r="E1882" s="6" t="s">
        <v>2118</v>
      </c>
      <c r="F1882" s="6" t="s">
        <v>534</v>
      </c>
      <c r="G1882" s="6" t="s">
        <v>528</v>
      </c>
      <c r="H1882" s="6" t="s">
        <v>526</v>
      </c>
      <c r="I1882" s="6">
        <v>215800.18</v>
      </c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 s="46">
        <v>45987.477094907401</v>
      </c>
      <c r="X1882" s="6" t="s">
        <v>4400</v>
      </c>
      <c r="Y1882" s="6" t="s">
        <v>518</v>
      </c>
    </row>
    <row r="1883" spans="1:25">
      <c r="A1883" s="6">
        <v>2026</v>
      </c>
      <c r="B1883" s="6" t="s">
        <v>530</v>
      </c>
      <c r="C1883" s="6" t="s">
        <v>531</v>
      </c>
      <c r="D1883" s="6" t="s">
        <v>2759</v>
      </c>
      <c r="E1883" s="6" t="s">
        <v>2760</v>
      </c>
      <c r="F1883" s="6" t="s">
        <v>534</v>
      </c>
      <c r="G1883" s="6" t="s">
        <v>528</v>
      </c>
      <c r="H1883" s="6" t="s">
        <v>526</v>
      </c>
      <c r="I1883" s="6">
        <v>0</v>
      </c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  <c r="V1883" s="6"/>
      <c r="W1883" s="46">
        <v>45987.477094907401</v>
      </c>
      <c r="X1883" s="6" t="s">
        <v>4400</v>
      </c>
      <c r="Y1883" s="6" t="s">
        <v>518</v>
      </c>
    </row>
    <row r="1884" spans="1:25">
      <c r="A1884" s="6">
        <v>2026</v>
      </c>
      <c r="B1884" s="6" t="s">
        <v>530</v>
      </c>
      <c r="C1884" s="6" t="s">
        <v>531</v>
      </c>
      <c r="D1884" s="6" t="s">
        <v>1395</v>
      </c>
      <c r="E1884" s="6" t="s">
        <v>1396</v>
      </c>
      <c r="F1884" s="6" t="s">
        <v>534</v>
      </c>
      <c r="G1884" s="6" t="s">
        <v>528</v>
      </c>
      <c r="H1884" s="6" t="s">
        <v>526</v>
      </c>
      <c r="I1884" s="6">
        <v>3389104.41</v>
      </c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46">
        <v>45987.477094907401</v>
      </c>
      <c r="X1884" s="6" t="s">
        <v>4400</v>
      </c>
      <c r="Y1884" s="6" t="s">
        <v>518</v>
      </c>
    </row>
    <row r="1885" spans="1:25">
      <c r="A1885" s="6">
        <v>2026</v>
      </c>
      <c r="B1885" s="6" t="s">
        <v>530</v>
      </c>
      <c r="C1885" s="6" t="s">
        <v>531</v>
      </c>
      <c r="D1885" s="6" t="s">
        <v>4383</v>
      </c>
      <c r="E1885" s="6" t="s">
        <v>4384</v>
      </c>
      <c r="F1885" s="6" t="s">
        <v>534</v>
      </c>
      <c r="G1885" s="6" t="s">
        <v>528</v>
      </c>
      <c r="H1885" s="6" t="s">
        <v>526</v>
      </c>
      <c r="I1885" s="6">
        <v>256000</v>
      </c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 s="46">
        <v>45987.477094907401</v>
      </c>
      <c r="X1885" s="6" t="s">
        <v>4400</v>
      </c>
      <c r="Y1885" s="6" t="s">
        <v>518</v>
      </c>
    </row>
    <row r="1886" spans="1:25">
      <c r="A1886" s="6">
        <v>2026</v>
      </c>
      <c r="B1886" s="6" t="s">
        <v>530</v>
      </c>
      <c r="C1886" s="6" t="s">
        <v>531</v>
      </c>
      <c r="D1886" s="6" t="s">
        <v>4367</v>
      </c>
      <c r="E1886" s="6" t="s">
        <v>4368</v>
      </c>
      <c r="F1886" s="6" t="s">
        <v>534</v>
      </c>
      <c r="G1886" s="6" t="s">
        <v>528</v>
      </c>
      <c r="H1886" s="6" t="s">
        <v>526</v>
      </c>
      <c r="I1886" s="6">
        <v>25000</v>
      </c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46">
        <v>45987.477094907401</v>
      </c>
      <c r="X1886" s="6" t="s">
        <v>4400</v>
      </c>
      <c r="Y1886" s="6" t="s">
        <v>518</v>
      </c>
    </row>
    <row r="1887" spans="1:25">
      <c r="A1887" s="6">
        <v>2026</v>
      </c>
      <c r="B1887" s="6" t="s">
        <v>530</v>
      </c>
      <c r="C1887" s="6" t="s">
        <v>531</v>
      </c>
      <c r="D1887" s="6" t="s">
        <v>597</v>
      </c>
      <c r="E1887" s="6" t="s">
        <v>598</v>
      </c>
      <c r="F1887" s="6" t="s">
        <v>534</v>
      </c>
      <c r="G1887" s="6" t="s">
        <v>528</v>
      </c>
      <c r="H1887" s="6" t="s">
        <v>526</v>
      </c>
      <c r="I1887" s="6">
        <v>90891.18</v>
      </c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 s="46">
        <v>45987.477094907401</v>
      </c>
      <c r="X1887" s="6" t="s">
        <v>4400</v>
      </c>
      <c r="Y1887" s="6" t="s">
        <v>518</v>
      </c>
    </row>
    <row r="1888" spans="1:25">
      <c r="A1888" s="6">
        <v>2026</v>
      </c>
      <c r="B1888" s="6" t="s">
        <v>530</v>
      </c>
      <c r="C1888" s="6" t="s">
        <v>531</v>
      </c>
      <c r="D1888" s="6" t="s">
        <v>3939</v>
      </c>
      <c r="E1888" s="6" t="s">
        <v>3940</v>
      </c>
      <c r="F1888" s="6" t="s">
        <v>534</v>
      </c>
      <c r="G1888" s="6" t="s">
        <v>528</v>
      </c>
      <c r="H1888" s="6" t="s">
        <v>526</v>
      </c>
      <c r="I1888" s="6">
        <v>0</v>
      </c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46">
        <v>45987.477094907401</v>
      </c>
      <c r="X1888" s="6" t="s">
        <v>4400</v>
      </c>
      <c r="Y1888" s="6" t="s">
        <v>518</v>
      </c>
    </row>
    <row r="1889" spans="1:25">
      <c r="A1889" s="6">
        <v>2026</v>
      </c>
      <c r="B1889" s="6" t="s">
        <v>530</v>
      </c>
      <c r="C1889" s="6" t="s">
        <v>531</v>
      </c>
      <c r="D1889" s="6" t="s">
        <v>915</v>
      </c>
      <c r="E1889" s="6" t="s">
        <v>916</v>
      </c>
      <c r="F1889" s="6" t="s">
        <v>534</v>
      </c>
      <c r="G1889" s="6" t="s">
        <v>528</v>
      </c>
      <c r="H1889" s="6" t="s">
        <v>526</v>
      </c>
      <c r="I1889" s="6">
        <v>0</v>
      </c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6"/>
      <c r="U1889" s="6"/>
      <c r="V1889" s="6"/>
      <c r="W1889" s="46">
        <v>45987.477094907401</v>
      </c>
      <c r="X1889" s="6" t="s">
        <v>4400</v>
      </c>
      <c r="Y1889" s="6" t="s">
        <v>518</v>
      </c>
    </row>
    <row r="1890" spans="1:25">
      <c r="A1890" s="6">
        <v>2026</v>
      </c>
      <c r="B1890" s="6" t="s">
        <v>530</v>
      </c>
      <c r="C1890" s="6" t="s">
        <v>531</v>
      </c>
      <c r="D1890" s="6" t="s">
        <v>1397</v>
      </c>
      <c r="E1890" s="6" t="s">
        <v>1398</v>
      </c>
      <c r="F1890" s="6" t="s">
        <v>534</v>
      </c>
      <c r="G1890" s="6" t="s">
        <v>528</v>
      </c>
      <c r="H1890" s="6" t="s">
        <v>526</v>
      </c>
      <c r="I1890" s="6">
        <v>0</v>
      </c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 s="46">
        <v>45987.477094907401</v>
      </c>
      <c r="X1890" s="6" t="s">
        <v>4400</v>
      </c>
      <c r="Y1890" s="6" t="s">
        <v>518</v>
      </c>
    </row>
    <row r="1891" spans="1:25">
      <c r="A1891" s="6">
        <v>2026</v>
      </c>
      <c r="B1891" s="6" t="s">
        <v>530</v>
      </c>
      <c r="C1891" s="6" t="s">
        <v>531</v>
      </c>
      <c r="D1891" s="6" t="s">
        <v>1327</v>
      </c>
      <c r="E1891" s="6" t="s">
        <v>1328</v>
      </c>
      <c r="F1891" s="6" t="s">
        <v>534</v>
      </c>
      <c r="G1891" s="6" t="s">
        <v>528</v>
      </c>
      <c r="H1891" s="6" t="s">
        <v>526</v>
      </c>
      <c r="I1891" s="6">
        <v>0</v>
      </c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 s="46">
        <v>45987.477094907401</v>
      </c>
      <c r="X1891" s="6" t="s">
        <v>4400</v>
      </c>
      <c r="Y1891" s="6" t="s">
        <v>518</v>
      </c>
    </row>
    <row r="1892" spans="1:25">
      <c r="A1892" s="6">
        <v>2026</v>
      </c>
      <c r="B1892" s="6" t="s">
        <v>530</v>
      </c>
      <c r="C1892" s="6" t="s">
        <v>531</v>
      </c>
      <c r="D1892" s="6" t="s">
        <v>2789</v>
      </c>
      <c r="E1892" s="6" t="s">
        <v>2790</v>
      </c>
      <c r="F1892" s="6" t="s">
        <v>534</v>
      </c>
      <c r="G1892" s="6" t="s">
        <v>528</v>
      </c>
      <c r="H1892" s="6" t="s">
        <v>526</v>
      </c>
      <c r="I1892" s="6">
        <v>404913699.83999997</v>
      </c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46">
        <v>45987.477094907401</v>
      </c>
      <c r="X1892" s="6" t="s">
        <v>4400</v>
      </c>
      <c r="Y1892" s="6" t="s">
        <v>518</v>
      </c>
    </row>
    <row r="1893" spans="1:25">
      <c r="A1893" s="6">
        <v>2026</v>
      </c>
      <c r="B1893" s="6" t="s">
        <v>530</v>
      </c>
      <c r="C1893" s="6" t="s">
        <v>531</v>
      </c>
      <c r="D1893" s="6" t="s">
        <v>3631</v>
      </c>
      <c r="E1893" s="6" t="s">
        <v>3632</v>
      </c>
      <c r="F1893" s="6" t="s">
        <v>534</v>
      </c>
      <c r="G1893" s="6" t="s">
        <v>528</v>
      </c>
      <c r="H1893" s="6" t="s">
        <v>526</v>
      </c>
      <c r="I1893" s="6">
        <v>0</v>
      </c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 s="46">
        <v>45987.477094907401</v>
      </c>
      <c r="X1893" s="6" t="s">
        <v>4400</v>
      </c>
      <c r="Y1893" s="6" t="s">
        <v>518</v>
      </c>
    </row>
    <row r="1894" spans="1:25">
      <c r="A1894" s="6">
        <v>2026</v>
      </c>
      <c r="B1894" s="6" t="s">
        <v>530</v>
      </c>
      <c r="C1894" s="6" t="s">
        <v>531</v>
      </c>
      <c r="D1894" s="6" t="s">
        <v>3915</v>
      </c>
      <c r="E1894" s="6" t="s">
        <v>3916</v>
      </c>
      <c r="F1894" s="6" t="s">
        <v>534</v>
      </c>
      <c r="G1894" s="6" t="s">
        <v>528</v>
      </c>
      <c r="H1894" s="6" t="s">
        <v>526</v>
      </c>
      <c r="I1894" s="6">
        <v>0</v>
      </c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46">
        <v>45987.477094907401</v>
      </c>
      <c r="X1894" s="6" t="s">
        <v>4400</v>
      </c>
      <c r="Y1894" s="6" t="s">
        <v>518</v>
      </c>
    </row>
    <row r="1895" spans="1:25">
      <c r="A1895" s="6">
        <v>2026</v>
      </c>
      <c r="B1895" s="6" t="s">
        <v>530</v>
      </c>
      <c r="C1895" s="6" t="s">
        <v>531</v>
      </c>
      <c r="D1895" s="6" t="s">
        <v>887</v>
      </c>
      <c r="E1895" s="6" t="s">
        <v>888</v>
      </c>
      <c r="F1895" s="6" t="s">
        <v>534</v>
      </c>
      <c r="G1895" s="6" t="s">
        <v>528</v>
      </c>
      <c r="H1895" s="6" t="s">
        <v>526</v>
      </c>
      <c r="I1895" s="6">
        <v>0</v>
      </c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 s="46">
        <v>45987.477094907401</v>
      </c>
      <c r="X1895" s="6" t="s">
        <v>4400</v>
      </c>
      <c r="Y1895" s="6" t="s">
        <v>518</v>
      </c>
    </row>
    <row r="1896" spans="1:25">
      <c r="A1896" s="6">
        <v>2026</v>
      </c>
      <c r="B1896" s="6" t="s">
        <v>530</v>
      </c>
      <c r="C1896" s="6" t="s">
        <v>531</v>
      </c>
      <c r="D1896" s="6" t="s">
        <v>1093</v>
      </c>
      <c r="E1896" s="6" t="s">
        <v>1094</v>
      </c>
      <c r="F1896" s="6" t="s">
        <v>534</v>
      </c>
      <c r="G1896" s="6" t="s">
        <v>528</v>
      </c>
      <c r="H1896" s="6" t="s">
        <v>526</v>
      </c>
      <c r="I1896" s="6">
        <v>0</v>
      </c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46">
        <v>45987.477094907401</v>
      </c>
      <c r="X1896" s="6" t="s">
        <v>4400</v>
      </c>
      <c r="Y1896" s="6" t="s">
        <v>518</v>
      </c>
    </row>
    <row r="1897" spans="1:25">
      <c r="A1897" s="6">
        <v>2026</v>
      </c>
      <c r="B1897" s="6" t="s">
        <v>530</v>
      </c>
      <c r="C1897" s="6" t="s">
        <v>531</v>
      </c>
      <c r="D1897" s="6" t="s">
        <v>3887</v>
      </c>
      <c r="E1897" s="6" t="s">
        <v>3888</v>
      </c>
      <c r="F1897" s="6" t="s">
        <v>534</v>
      </c>
      <c r="G1897" s="6" t="s">
        <v>528</v>
      </c>
      <c r="H1897" s="6" t="s">
        <v>526</v>
      </c>
      <c r="I1897" s="6">
        <v>102000</v>
      </c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  <c r="V1897" s="6"/>
      <c r="W1897" s="46">
        <v>45987.477094907401</v>
      </c>
      <c r="X1897" s="6" t="s">
        <v>4400</v>
      </c>
      <c r="Y1897" s="6" t="s">
        <v>518</v>
      </c>
    </row>
    <row r="1898" spans="1:25">
      <c r="A1898" s="6">
        <v>2026</v>
      </c>
      <c r="B1898" s="6" t="s">
        <v>530</v>
      </c>
      <c r="C1898" s="6" t="s">
        <v>531</v>
      </c>
      <c r="D1898" s="6" t="s">
        <v>1265</v>
      </c>
      <c r="E1898" s="6" t="s">
        <v>1266</v>
      </c>
      <c r="F1898" s="6" t="s">
        <v>534</v>
      </c>
      <c r="G1898" s="6" t="s">
        <v>528</v>
      </c>
      <c r="H1898" s="6" t="s">
        <v>526</v>
      </c>
      <c r="I1898" s="6">
        <v>0</v>
      </c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 s="46">
        <v>45987.477094907401</v>
      </c>
      <c r="X1898" s="6" t="s">
        <v>4400</v>
      </c>
      <c r="Y1898" s="6" t="s">
        <v>518</v>
      </c>
    </row>
    <row r="1899" spans="1:25">
      <c r="A1899" s="6">
        <v>2026</v>
      </c>
      <c r="B1899" s="6" t="s">
        <v>530</v>
      </c>
      <c r="C1899" s="6" t="s">
        <v>531</v>
      </c>
      <c r="D1899" s="6" t="s">
        <v>3655</v>
      </c>
      <c r="E1899" s="6" t="s">
        <v>3656</v>
      </c>
      <c r="F1899" s="6" t="s">
        <v>534</v>
      </c>
      <c r="G1899" s="6" t="s">
        <v>528</v>
      </c>
      <c r="H1899" s="6" t="s">
        <v>526</v>
      </c>
      <c r="I1899" s="6">
        <v>1783527.64</v>
      </c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 s="46">
        <v>45987.477094907401</v>
      </c>
      <c r="X1899" s="6" t="s">
        <v>4400</v>
      </c>
      <c r="Y1899" s="6" t="s">
        <v>518</v>
      </c>
    </row>
    <row r="1900" spans="1:25">
      <c r="A1900" s="6">
        <v>2026</v>
      </c>
      <c r="B1900" s="6" t="s">
        <v>530</v>
      </c>
      <c r="C1900" s="6" t="s">
        <v>531</v>
      </c>
      <c r="D1900" s="6" t="s">
        <v>3817</v>
      </c>
      <c r="E1900" s="6" t="s">
        <v>3818</v>
      </c>
      <c r="F1900" s="6" t="s">
        <v>534</v>
      </c>
      <c r="G1900" s="6" t="s">
        <v>528</v>
      </c>
      <c r="H1900" s="6" t="s">
        <v>526</v>
      </c>
      <c r="I1900" s="6">
        <v>0</v>
      </c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46">
        <v>45987.477094907401</v>
      </c>
      <c r="X1900" s="6" t="s">
        <v>4400</v>
      </c>
      <c r="Y1900" s="6" t="s">
        <v>518</v>
      </c>
    </row>
    <row r="1901" spans="1:25">
      <c r="A1901" s="6">
        <v>2026</v>
      </c>
      <c r="B1901" s="6" t="s">
        <v>530</v>
      </c>
      <c r="C1901" s="6" t="s">
        <v>531</v>
      </c>
      <c r="D1901" s="6" t="s">
        <v>1543</v>
      </c>
      <c r="E1901" s="6" t="s">
        <v>1544</v>
      </c>
      <c r="F1901" s="6" t="s">
        <v>534</v>
      </c>
      <c r="G1901" s="6" t="s">
        <v>528</v>
      </c>
      <c r="H1901" s="6" t="s">
        <v>526</v>
      </c>
      <c r="I1901" s="6">
        <v>0</v>
      </c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 s="46">
        <v>45987.477094907401</v>
      </c>
      <c r="X1901" s="6" t="s">
        <v>4400</v>
      </c>
      <c r="Y1901" s="6" t="s">
        <v>518</v>
      </c>
    </row>
    <row r="1902" spans="1:25">
      <c r="A1902" s="6">
        <v>2026</v>
      </c>
      <c r="B1902" s="6" t="s">
        <v>530</v>
      </c>
      <c r="C1902" s="6" t="s">
        <v>531</v>
      </c>
      <c r="D1902" s="6" t="s">
        <v>573</v>
      </c>
      <c r="E1902" s="6" t="s">
        <v>574</v>
      </c>
      <c r="F1902" s="6" t="s">
        <v>534</v>
      </c>
      <c r="G1902" s="6" t="s">
        <v>528</v>
      </c>
      <c r="H1902" s="6" t="s">
        <v>526</v>
      </c>
      <c r="I1902" s="6">
        <v>402000</v>
      </c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46">
        <v>45987.477094907401</v>
      </c>
      <c r="X1902" s="6" t="s">
        <v>4400</v>
      </c>
      <c r="Y1902" s="6" t="s">
        <v>518</v>
      </c>
    </row>
    <row r="1903" spans="1:25">
      <c r="A1903" s="6">
        <v>2026</v>
      </c>
      <c r="B1903" s="6" t="s">
        <v>530</v>
      </c>
      <c r="C1903" s="6" t="s">
        <v>531</v>
      </c>
      <c r="D1903" s="6" t="s">
        <v>1691</v>
      </c>
      <c r="E1903" s="6" t="s">
        <v>1692</v>
      </c>
      <c r="F1903" s="6" t="s">
        <v>534</v>
      </c>
      <c r="G1903" s="6" t="s">
        <v>528</v>
      </c>
      <c r="H1903" s="6" t="s">
        <v>526</v>
      </c>
      <c r="I1903" s="6">
        <v>405550</v>
      </c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 s="46">
        <v>45987.477094907401</v>
      </c>
      <c r="X1903" s="6" t="s">
        <v>4400</v>
      </c>
      <c r="Y1903" s="6" t="s">
        <v>518</v>
      </c>
    </row>
    <row r="1904" spans="1:25">
      <c r="A1904" s="6">
        <v>2026</v>
      </c>
      <c r="B1904" s="6" t="s">
        <v>530</v>
      </c>
      <c r="C1904" s="6" t="s">
        <v>531</v>
      </c>
      <c r="D1904" s="6" t="s">
        <v>3873</v>
      </c>
      <c r="E1904" s="6" t="s">
        <v>3874</v>
      </c>
      <c r="F1904" s="6" t="s">
        <v>534</v>
      </c>
      <c r="G1904" s="6" t="s">
        <v>528</v>
      </c>
      <c r="H1904" s="6" t="s">
        <v>526</v>
      </c>
      <c r="I1904" s="6">
        <v>0</v>
      </c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46">
        <v>45987.477094907401</v>
      </c>
      <c r="X1904" s="6" t="s">
        <v>4400</v>
      </c>
      <c r="Y1904" s="6" t="s">
        <v>518</v>
      </c>
    </row>
    <row r="1905" spans="1:25">
      <c r="A1905" s="6">
        <v>2026</v>
      </c>
      <c r="B1905" s="6" t="s">
        <v>530</v>
      </c>
      <c r="C1905" s="6" t="s">
        <v>531</v>
      </c>
      <c r="D1905" s="6" t="s">
        <v>1645</v>
      </c>
      <c r="E1905" s="6" t="s">
        <v>1646</v>
      </c>
      <c r="F1905" s="6" t="s">
        <v>534</v>
      </c>
      <c r="G1905" s="6" t="s">
        <v>528</v>
      </c>
      <c r="H1905" s="6" t="s">
        <v>526</v>
      </c>
      <c r="I1905" s="6">
        <v>0</v>
      </c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 s="46">
        <v>45987.477094907401</v>
      </c>
      <c r="X1905" s="6" t="s">
        <v>4400</v>
      </c>
      <c r="Y1905" s="6" t="s">
        <v>518</v>
      </c>
    </row>
    <row r="1906" spans="1:25">
      <c r="A1906" s="6">
        <v>2026</v>
      </c>
      <c r="B1906" s="6" t="s">
        <v>530</v>
      </c>
      <c r="C1906" s="6" t="s">
        <v>531</v>
      </c>
      <c r="D1906" s="6" t="s">
        <v>681</v>
      </c>
      <c r="E1906" s="6" t="s">
        <v>682</v>
      </c>
      <c r="F1906" s="6" t="s">
        <v>534</v>
      </c>
      <c r="G1906" s="6" t="s">
        <v>528</v>
      </c>
      <c r="H1906" s="6" t="s">
        <v>526</v>
      </c>
      <c r="I1906" s="6">
        <v>0</v>
      </c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 s="46">
        <v>45987.477094907401</v>
      </c>
      <c r="X1906" s="6" t="s">
        <v>4400</v>
      </c>
      <c r="Y1906" s="6" t="s">
        <v>518</v>
      </c>
    </row>
    <row r="1907" spans="1:25">
      <c r="A1907" s="6">
        <v>2026</v>
      </c>
      <c r="B1907" s="6" t="s">
        <v>530</v>
      </c>
      <c r="C1907" s="6" t="s">
        <v>531</v>
      </c>
      <c r="D1907" s="6" t="s">
        <v>2363</v>
      </c>
      <c r="E1907" s="6" t="s">
        <v>2364</v>
      </c>
      <c r="F1907" s="6" t="s">
        <v>534</v>
      </c>
      <c r="G1907" s="6" t="s">
        <v>528</v>
      </c>
      <c r="H1907" s="6" t="s">
        <v>526</v>
      </c>
      <c r="I1907" s="6">
        <v>138483.95000000001</v>
      </c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  <c r="V1907" s="6"/>
      <c r="W1907" s="46">
        <v>45987.477094907401</v>
      </c>
      <c r="X1907" s="6" t="s">
        <v>4400</v>
      </c>
      <c r="Y1907" s="6" t="s">
        <v>518</v>
      </c>
    </row>
    <row r="1908" spans="1:25">
      <c r="A1908" s="6">
        <v>2026</v>
      </c>
      <c r="B1908" s="6" t="s">
        <v>530</v>
      </c>
      <c r="C1908" s="6" t="s">
        <v>531</v>
      </c>
      <c r="D1908" s="6" t="s">
        <v>2223</v>
      </c>
      <c r="E1908" s="6" t="s">
        <v>2224</v>
      </c>
      <c r="F1908" s="6" t="s">
        <v>534</v>
      </c>
      <c r="G1908" s="6" t="s">
        <v>528</v>
      </c>
      <c r="H1908" s="6" t="s">
        <v>526</v>
      </c>
      <c r="I1908" s="6">
        <v>0</v>
      </c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46">
        <v>45987.477094907401</v>
      </c>
      <c r="X1908" s="6" t="s">
        <v>4400</v>
      </c>
      <c r="Y1908" s="6" t="s">
        <v>518</v>
      </c>
    </row>
    <row r="1909" spans="1:25">
      <c r="A1909" s="6">
        <v>2026</v>
      </c>
      <c r="B1909" s="6" t="s">
        <v>530</v>
      </c>
      <c r="C1909" s="6" t="s">
        <v>531</v>
      </c>
      <c r="D1909" s="6" t="s">
        <v>669</v>
      </c>
      <c r="E1909" s="6" t="s">
        <v>670</v>
      </c>
      <c r="F1909" s="6" t="s">
        <v>534</v>
      </c>
      <c r="G1909" s="6" t="s">
        <v>528</v>
      </c>
      <c r="H1909" s="6" t="s">
        <v>526</v>
      </c>
      <c r="I1909" s="6">
        <v>0</v>
      </c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46">
        <v>45987.477094907401</v>
      </c>
      <c r="X1909" s="6" t="s">
        <v>4400</v>
      </c>
      <c r="Y1909" s="6" t="s">
        <v>518</v>
      </c>
    </row>
    <row r="1910" spans="1:25">
      <c r="A1910" s="6">
        <v>2026</v>
      </c>
      <c r="B1910" s="6" t="s">
        <v>530</v>
      </c>
      <c r="C1910" s="6" t="s">
        <v>531</v>
      </c>
      <c r="D1910" s="6" t="s">
        <v>633</v>
      </c>
      <c r="E1910" s="6" t="s">
        <v>634</v>
      </c>
      <c r="F1910" s="6" t="s">
        <v>534</v>
      </c>
      <c r="G1910" s="6" t="s">
        <v>528</v>
      </c>
      <c r="H1910" s="6" t="s">
        <v>526</v>
      </c>
      <c r="I1910" s="6">
        <v>0</v>
      </c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 s="46">
        <v>45987.477094907401</v>
      </c>
      <c r="X1910" s="6" t="s">
        <v>4400</v>
      </c>
      <c r="Y1910" s="6" t="s">
        <v>518</v>
      </c>
    </row>
    <row r="1911" spans="1:25">
      <c r="A1911" s="6">
        <v>2026</v>
      </c>
      <c r="B1911" s="6" t="s">
        <v>530</v>
      </c>
      <c r="C1911" s="6" t="s">
        <v>531</v>
      </c>
      <c r="D1911" s="6" t="s">
        <v>2203</v>
      </c>
      <c r="E1911" s="6" t="s">
        <v>2204</v>
      </c>
      <c r="F1911" s="6" t="s">
        <v>534</v>
      </c>
      <c r="G1911" s="6" t="s">
        <v>528</v>
      </c>
      <c r="H1911" s="6" t="s">
        <v>526</v>
      </c>
      <c r="I1911" s="6">
        <v>0</v>
      </c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 s="46">
        <v>45987.477094907401</v>
      </c>
      <c r="X1911" s="6" t="s">
        <v>4400</v>
      </c>
      <c r="Y1911" s="6" t="s">
        <v>518</v>
      </c>
    </row>
    <row r="1912" spans="1:25">
      <c r="A1912" s="6">
        <v>2026</v>
      </c>
      <c r="B1912" s="6" t="s">
        <v>530</v>
      </c>
      <c r="C1912" s="6" t="s">
        <v>531</v>
      </c>
      <c r="D1912" s="6" t="s">
        <v>4337</v>
      </c>
      <c r="E1912" s="6" t="s">
        <v>4338</v>
      </c>
      <c r="F1912" s="6" t="s">
        <v>534</v>
      </c>
      <c r="G1912" s="6" t="s">
        <v>528</v>
      </c>
      <c r="H1912" s="6" t="s">
        <v>526</v>
      </c>
      <c r="I1912" s="6">
        <v>350000</v>
      </c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46">
        <v>45987.477094907401</v>
      </c>
      <c r="X1912" s="6" t="s">
        <v>4400</v>
      </c>
      <c r="Y1912" s="6" t="s">
        <v>518</v>
      </c>
    </row>
    <row r="1913" spans="1:25">
      <c r="A1913" s="6">
        <v>2026</v>
      </c>
      <c r="B1913" s="6" t="s">
        <v>530</v>
      </c>
      <c r="C1913" s="6" t="s">
        <v>531</v>
      </c>
      <c r="D1913" s="6" t="s">
        <v>3429</v>
      </c>
      <c r="E1913" s="6" t="s">
        <v>3430</v>
      </c>
      <c r="F1913" s="6" t="s">
        <v>534</v>
      </c>
      <c r="G1913" s="6" t="s">
        <v>528</v>
      </c>
      <c r="H1913" s="6" t="s">
        <v>526</v>
      </c>
      <c r="I1913" s="6">
        <v>0</v>
      </c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 s="46">
        <v>45987.477094907401</v>
      </c>
      <c r="X1913" s="6" t="s">
        <v>4400</v>
      </c>
      <c r="Y1913" s="6" t="s">
        <v>518</v>
      </c>
    </row>
    <row r="1914" spans="1:25">
      <c r="A1914" s="6">
        <v>2026</v>
      </c>
      <c r="B1914" s="6" t="s">
        <v>530</v>
      </c>
      <c r="C1914" s="6" t="s">
        <v>531</v>
      </c>
      <c r="D1914" s="6" t="s">
        <v>3721</v>
      </c>
      <c r="E1914" s="6" t="s">
        <v>3722</v>
      </c>
      <c r="F1914" s="6" t="s">
        <v>534</v>
      </c>
      <c r="G1914" s="6" t="s">
        <v>528</v>
      </c>
      <c r="H1914" s="6" t="s">
        <v>526</v>
      </c>
      <c r="I1914" s="6">
        <v>0</v>
      </c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 s="46">
        <v>45987.477094907401</v>
      </c>
      <c r="X1914" s="6" t="s">
        <v>4400</v>
      </c>
      <c r="Y1914" s="6" t="s">
        <v>518</v>
      </c>
    </row>
    <row r="1915" spans="1:25">
      <c r="A1915" s="6">
        <v>2026</v>
      </c>
      <c r="B1915" s="6" t="s">
        <v>530</v>
      </c>
      <c r="C1915" s="6" t="s">
        <v>531</v>
      </c>
      <c r="D1915" s="6" t="s">
        <v>793</v>
      </c>
      <c r="E1915" s="6" t="s">
        <v>794</v>
      </c>
      <c r="F1915" s="6" t="s">
        <v>534</v>
      </c>
      <c r="G1915" s="6" t="s">
        <v>528</v>
      </c>
      <c r="H1915" s="6" t="s">
        <v>526</v>
      </c>
      <c r="I1915" s="6">
        <v>0</v>
      </c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 s="46">
        <v>45987.477094907401</v>
      </c>
      <c r="X1915" s="6" t="s">
        <v>4400</v>
      </c>
      <c r="Y1915" s="6" t="s">
        <v>518</v>
      </c>
    </row>
    <row r="1916" spans="1:25">
      <c r="A1916" s="6">
        <v>2026</v>
      </c>
      <c r="B1916" s="6" t="s">
        <v>530</v>
      </c>
      <c r="C1916" s="6" t="s">
        <v>531</v>
      </c>
      <c r="D1916" s="6" t="s">
        <v>1585</v>
      </c>
      <c r="E1916" s="6" t="s">
        <v>1586</v>
      </c>
      <c r="F1916" s="6" t="s">
        <v>534</v>
      </c>
      <c r="G1916" s="6" t="s">
        <v>528</v>
      </c>
      <c r="H1916" s="6" t="s">
        <v>526</v>
      </c>
      <c r="I1916" s="6">
        <v>0</v>
      </c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46">
        <v>45987.477094907401</v>
      </c>
      <c r="X1916" s="6" t="s">
        <v>4400</v>
      </c>
      <c r="Y1916" s="6" t="s">
        <v>518</v>
      </c>
    </row>
    <row r="1917" spans="1:25">
      <c r="A1917" s="6">
        <v>2026</v>
      </c>
      <c r="B1917" s="6" t="s">
        <v>530</v>
      </c>
      <c r="C1917" s="6" t="s">
        <v>531</v>
      </c>
      <c r="D1917" s="6" t="s">
        <v>627</v>
      </c>
      <c r="E1917" s="6" t="s">
        <v>628</v>
      </c>
      <c r="F1917" s="6" t="s">
        <v>534</v>
      </c>
      <c r="G1917" s="6" t="s">
        <v>528</v>
      </c>
      <c r="H1917" s="6" t="s">
        <v>526</v>
      </c>
      <c r="I1917" s="6">
        <v>0</v>
      </c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  <c r="V1917" s="6"/>
      <c r="W1917" s="46">
        <v>45987.477094907401</v>
      </c>
      <c r="X1917" s="6" t="s">
        <v>4400</v>
      </c>
      <c r="Y1917" s="6" t="s">
        <v>518</v>
      </c>
    </row>
    <row r="1918" spans="1:25">
      <c r="A1918" s="6">
        <v>2026</v>
      </c>
      <c r="B1918" s="6" t="s">
        <v>530</v>
      </c>
      <c r="C1918" s="6" t="s">
        <v>531</v>
      </c>
      <c r="D1918" s="6" t="s">
        <v>1047</v>
      </c>
      <c r="E1918" s="6" t="s">
        <v>1048</v>
      </c>
      <c r="F1918" s="6" t="s">
        <v>534</v>
      </c>
      <c r="G1918" s="6" t="s">
        <v>528</v>
      </c>
      <c r="H1918" s="6" t="s">
        <v>526</v>
      </c>
      <c r="I1918" s="6">
        <v>0</v>
      </c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 s="46">
        <v>45987.477094907401</v>
      </c>
      <c r="X1918" s="6" t="s">
        <v>4400</v>
      </c>
      <c r="Y1918" s="6" t="s">
        <v>518</v>
      </c>
    </row>
    <row r="1919" spans="1:25">
      <c r="A1919" s="6">
        <v>2026</v>
      </c>
      <c r="B1919" s="6" t="s">
        <v>530</v>
      </c>
      <c r="C1919" s="6" t="s">
        <v>531</v>
      </c>
      <c r="D1919" s="6" t="s">
        <v>1169</v>
      </c>
      <c r="E1919" s="6" t="s">
        <v>1170</v>
      </c>
      <c r="F1919" s="6" t="s">
        <v>534</v>
      </c>
      <c r="G1919" s="6" t="s">
        <v>528</v>
      </c>
      <c r="H1919" s="6" t="s">
        <v>526</v>
      </c>
      <c r="I1919" s="6">
        <v>0</v>
      </c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 s="46">
        <v>45987.477094907401</v>
      </c>
      <c r="X1919" s="6" t="s">
        <v>4400</v>
      </c>
      <c r="Y1919" s="6" t="s">
        <v>518</v>
      </c>
    </row>
    <row r="1920" spans="1:25">
      <c r="A1920" s="6">
        <v>2026</v>
      </c>
      <c r="B1920" s="6" t="s">
        <v>530</v>
      </c>
      <c r="C1920" s="6" t="s">
        <v>531</v>
      </c>
      <c r="D1920" s="6" t="s">
        <v>1589</v>
      </c>
      <c r="E1920" s="6" t="s">
        <v>1590</v>
      </c>
      <c r="F1920" s="6" t="s">
        <v>534</v>
      </c>
      <c r="G1920" s="6" t="s">
        <v>528</v>
      </c>
      <c r="H1920" s="6" t="s">
        <v>526</v>
      </c>
      <c r="I1920" s="6">
        <v>0</v>
      </c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46">
        <v>45987.477094907401</v>
      </c>
      <c r="X1920" s="6" t="s">
        <v>4400</v>
      </c>
      <c r="Y1920" s="6" t="s">
        <v>518</v>
      </c>
    </row>
    <row r="1921" spans="1:25">
      <c r="A1921" s="6">
        <v>2026</v>
      </c>
      <c r="B1921" s="6" t="s">
        <v>530</v>
      </c>
      <c r="C1921" s="6" t="s">
        <v>531</v>
      </c>
      <c r="D1921" s="6" t="s">
        <v>2559</v>
      </c>
      <c r="E1921" s="6" t="s">
        <v>2560</v>
      </c>
      <c r="F1921" s="6" t="s">
        <v>534</v>
      </c>
      <c r="G1921" s="6" t="s">
        <v>528</v>
      </c>
      <c r="H1921" s="6" t="s">
        <v>526</v>
      </c>
      <c r="I1921" s="6">
        <v>1395000</v>
      </c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 s="46">
        <v>45987.477094907401</v>
      </c>
      <c r="X1921" s="6" t="s">
        <v>4400</v>
      </c>
      <c r="Y1921" s="6" t="s">
        <v>518</v>
      </c>
    </row>
    <row r="1922" spans="1:25">
      <c r="A1922" s="6">
        <v>2026</v>
      </c>
      <c r="B1922" s="6" t="s">
        <v>530</v>
      </c>
      <c r="C1922" s="6" t="s">
        <v>531</v>
      </c>
      <c r="D1922" s="6" t="s">
        <v>4041</v>
      </c>
      <c r="E1922" s="6" t="s">
        <v>4042</v>
      </c>
      <c r="F1922" s="6" t="s">
        <v>534</v>
      </c>
      <c r="G1922" s="6" t="s">
        <v>528</v>
      </c>
      <c r="H1922" s="6" t="s">
        <v>526</v>
      </c>
      <c r="I1922" s="6">
        <v>2247718.87</v>
      </c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 s="46">
        <v>45987.477094907401</v>
      </c>
      <c r="X1922" s="6" t="s">
        <v>4400</v>
      </c>
      <c r="Y1922" s="6" t="s">
        <v>518</v>
      </c>
    </row>
    <row r="1923" spans="1:25">
      <c r="A1923" s="6">
        <v>2026</v>
      </c>
      <c r="B1923" s="6" t="s">
        <v>530</v>
      </c>
      <c r="C1923" s="6" t="s">
        <v>531</v>
      </c>
      <c r="D1923" s="6" t="s">
        <v>2595</v>
      </c>
      <c r="E1923" s="6" t="s">
        <v>2596</v>
      </c>
      <c r="F1923" s="6" t="s">
        <v>534</v>
      </c>
      <c r="G1923" s="6" t="s">
        <v>528</v>
      </c>
      <c r="H1923" s="6" t="s">
        <v>526</v>
      </c>
      <c r="I1923" s="6">
        <v>580901.79</v>
      </c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 s="46">
        <v>45987.477094907401</v>
      </c>
      <c r="X1923" s="6" t="s">
        <v>4400</v>
      </c>
      <c r="Y1923" s="6" t="s">
        <v>518</v>
      </c>
    </row>
    <row r="1924" spans="1:25">
      <c r="A1924" s="6">
        <v>2026</v>
      </c>
      <c r="B1924" s="6" t="s">
        <v>530</v>
      </c>
      <c r="C1924" s="6" t="s">
        <v>531</v>
      </c>
      <c r="D1924" s="6" t="s">
        <v>3951</v>
      </c>
      <c r="E1924" s="6" t="s">
        <v>3952</v>
      </c>
      <c r="F1924" s="6" t="s">
        <v>534</v>
      </c>
      <c r="G1924" s="6" t="s">
        <v>528</v>
      </c>
      <c r="H1924" s="6" t="s">
        <v>526</v>
      </c>
      <c r="I1924" s="6">
        <v>0</v>
      </c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46">
        <v>45987.477094907401</v>
      </c>
      <c r="X1924" s="6" t="s">
        <v>4400</v>
      </c>
      <c r="Y1924" s="6" t="s">
        <v>518</v>
      </c>
    </row>
    <row r="1925" spans="1:25">
      <c r="A1925" s="6">
        <v>2026</v>
      </c>
      <c r="B1925" s="6" t="s">
        <v>530</v>
      </c>
      <c r="C1925" s="6" t="s">
        <v>531</v>
      </c>
      <c r="D1925" s="6" t="s">
        <v>2397</v>
      </c>
      <c r="E1925" s="6" t="s">
        <v>2398</v>
      </c>
      <c r="F1925" s="6" t="s">
        <v>534</v>
      </c>
      <c r="G1925" s="6" t="s">
        <v>528</v>
      </c>
      <c r="H1925" s="6" t="s">
        <v>526</v>
      </c>
      <c r="I1925" s="6">
        <v>0</v>
      </c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 s="46">
        <v>45987.477094907401</v>
      </c>
      <c r="X1925" s="6" t="s">
        <v>4400</v>
      </c>
      <c r="Y1925" s="6" t="s">
        <v>518</v>
      </c>
    </row>
    <row r="1926" spans="1:25">
      <c r="A1926" s="6">
        <v>2026</v>
      </c>
      <c r="B1926" s="6" t="s">
        <v>530</v>
      </c>
      <c r="C1926" s="6" t="s">
        <v>531</v>
      </c>
      <c r="D1926" s="6" t="s">
        <v>2891</v>
      </c>
      <c r="E1926" s="6" t="s">
        <v>2892</v>
      </c>
      <c r="F1926" s="6" t="s">
        <v>534</v>
      </c>
      <c r="G1926" s="6" t="s">
        <v>528</v>
      </c>
      <c r="H1926" s="6" t="s">
        <v>526</v>
      </c>
      <c r="I1926" s="6">
        <v>35774.699999999997</v>
      </c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 s="46">
        <v>45987.477094907401</v>
      </c>
      <c r="X1926" s="6" t="s">
        <v>4400</v>
      </c>
      <c r="Y1926" s="6" t="s">
        <v>518</v>
      </c>
    </row>
    <row r="1927" spans="1:25">
      <c r="A1927" s="6">
        <v>2026</v>
      </c>
      <c r="B1927" s="6" t="s">
        <v>530</v>
      </c>
      <c r="C1927" s="6" t="s">
        <v>531</v>
      </c>
      <c r="D1927" s="6" t="s">
        <v>2085</v>
      </c>
      <c r="E1927" s="6" t="s">
        <v>2086</v>
      </c>
      <c r="F1927" s="6" t="s">
        <v>534</v>
      </c>
      <c r="G1927" s="6" t="s">
        <v>528</v>
      </c>
      <c r="H1927" s="6" t="s">
        <v>526</v>
      </c>
      <c r="I1927" s="6">
        <v>0</v>
      </c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 s="46">
        <v>45987.477094907401</v>
      </c>
      <c r="X1927" s="6" t="s">
        <v>4400</v>
      </c>
      <c r="Y1927" s="6" t="s">
        <v>518</v>
      </c>
    </row>
    <row r="1928" spans="1:25">
      <c r="A1928" s="6">
        <v>2026</v>
      </c>
      <c r="B1928" s="6" t="s">
        <v>530</v>
      </c>
      <c r="C1928" s="6" t="s">
        <v>531</v>
      </c>
      <c r="D1928" s="6" t="s">
        <v>3557</v>
      </c>
      <c r="E1928" s="6" t="s">
        <v>3558</v>
      </c>
      <c r="F1928" s="6" t="s">
        <v>534</v>
      </c>
      <c r="G1928" s="6" t="s">
        <v>528</v>
      </c>
      <c r="H1928" s="6" t="s">
        <v>526</v>
      </c>
      <c r="I1928" s="6">
        <v>0</v>
      </c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46">
        <v>45987.477094907401</v>
      </c>
      <c r="X1928" s="6" t="s">
        <v>4400</v>
      </c>
      <c r="Y1928" s="6" t="s">
        <v>518</v>
      </c>
    </row>
    <row r="1929" spans="1:25">
      <c r="A1929" s="6">
        <v>2026</v>
      </c>
      <c r="B1929" s="6" t="s">
        <v>530</v>
      </c>
      <c r="C1929" s="6" t="s">
        <v>531</v>
      </c>
      <c r="D1929" s="6" t="s">
        <v>1719</v>
      </c>
      <c r="E1929" s="6" t="s">
        <v>1720</v>
      </c>
      <c r="F1929" s="6" t="s">
        <v>534</v>
      </c>
      <c r="G1929" s="6" t="s">
        <v>528</v>
      </c>
      <c r="H1929" s="6" t="s">
        <v>526</v>
      </c>
      <c r="I1929" s="6">
        <v>0</v>
      </c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 s="46">
        <v>45987.477094907401</v>
      </c>
      <c r="X1929" s="6" t="s">
        <v>4400</v>
      </c>
      <c r="Y1929" s="6" t="s">
        <v>518</v>
      </c>
    </row>
    <row r="1930" spans="1:25">
      <c r="A1930" s="6">
        <v>2026</v>
      </c>
      <c r="B1930" s="6" t="s">
        <v>530</v>
      </c>
      <c r="C1930" s="6" t="s">
        <v>531</v>
      </c>
      <c r="D1930" s="6" t="s">
        <v>713</v>
      </c>
      <c r="E1930" s="6" t="s">
        <v>714</v>
      </c>
      <c r="F1930" s="6" t="s">
        <v>534</v>
      </c>
      <c r="G1930" s="6" t="s">
        <v>528</v>
      </c>
      <c r="H1930" s="6" t="s">
        <v>526</v>
      </c>
      <c r="I1930" s="6">
        <v>0</v>
      </c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 s="46">
        <v>45987.477094907401</v>
      </c>
      <c r="X1930" s="6" t="s">
        <v>4400</v>
      </c>
      <c r="Y1930" s="6" t="s">
        <v>518</v>
      </c>
    </row>
    <row r="1931" spans="1:25">
      <c r="A1931" s="6">
        <v>2026</v>
      </c>
      <c r="B1931" s="6" t="s">
        <v>530</v>
      </c>
      <c r="C1931" s="6" t="s">
        <v>531</v>
      </c>
      <c r="D1931" s="6" t="s">
        <v>3127</v>
      </c>
      <c r="E1931" s="6" t="s">
        <v>3128</v>
      </c>
      <c r="F1931" s="6" t="s">
        <v>534</v>
      </c>
      <c r="G1931" s="6" t="s">
        <v>528</v>
      </c>
      <c r="H1931" s="6" t="s">
        <v>526</v>
      </c>
      <c r="I1931" s="6">
        <v>536863.37</v>
      </c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 s="46">
        <v>45987.477094907401</v>
      </c>
      <c r="X1931" s="6" t="s">
        <v>4400</v>
      </c>
      <c r="Y1931" s="6" t="s">
        <v>518</v>
      </c>
    </row>
    <row r="1932" spans="1:25">
      <c r="A1932" s="6">
        <v>2026</v>
      </c>
      <c r="B1932" s="6" t="s">
        <v>530</v>
      </c>
      <c r="C1932" s="6" t="s">
        <v>531</v>
      </c>
      <c r="D1932" s="6" t="s">
        <v>3205</v>
      </c>
      <c r="E1932" s="6" t="s">
        <v>3206</v>
      </c>
      <c r="F1932" s="6" t="s">
        <v>534</v>
      </c>
      <c r="G1932" s="6" t="s">
        <v>528</v>
      </c>
      <c r="H1932" s="6" t="s">
        <v>526</v>
      </c>
      <c r="I1932" s="6">
        <v>0</v>
      </c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46">
        <v>45987.477094907401</v>
      </c>
      <c r="X1932" s="6" t="s">
        <v>4400</v>
      </c>
      <c r="Y1932" s="6" t="s">
        <v>518</v>
      </c>
    </row>
    <row r="1933" spans="1:25">
      <c r="A1933" s="6">
        <v>2026</v>
      </c>
      <c r="B1933" s="6" t="s">
        <v>530</v>
      </c>
      <c r="C1933" s="6" t="s">
        <v>531</v>
      </c>
      <c r="D1933" s="6" t="s">
        <v>3445</v>
      </c>
      <c r="E1933" s="6" t="s">
        <v>3446</v>
      </c>
      <c r="F1933" s="6" t="s">
        <v>534</v>
      </c>
      <c r="G1933" s="6" t="s">
        <v>528</v>
      </c>
      <c r="H1933" s="6" t="s">
        <v>526</v>
      </c>
      <c r="I1933" s="6">
        <v>0</v>
      </c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 s="46">
        <v>45987.477094907401</v>
      </c>
      <c r="X1933" s="6" t="s">
        <v>4400</v>
      </c>
      <c r="Y1933" s="6" t="s">
        <v>518</v>
      </c>
    </row>
    <row r="1934" spans="1:25">
      <c r="A1934" s="6">
        <v>2026</v>
      </c>
      <c r="B1934" s="6" t="s">
        <v>530</v>
      </c>
      <c r="C1934" s="6" t="s">
        <v>531</v>
      </c>
      <c r="D1934" s="6" t="s">
        <v>973</v>
      </c>
      <c r="E1934" s="6" t="s">
        <v>974</v>
      </c>
      <c r="F1934" s="6" t="s">
        <v>534</v>
      </c>
      <c r="G1934" s="6" t="s">
        <v>528</v>
      </c>
      <c r="H1934" s="6" t="s">
        <v>526</v>
      </c>
      <c r="I1934" s="6">
        <v>0</v>
      </c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 s="46">
        <v>45987.477094907401</v>
      </c>
      <c r="X1934" s="6" t="s">
        <v>4400</v>
      </c>
      <c r="Y1934" s="6" t="s">
        <v>518</v>
      </c>
    </row>
    <row r="1935" spans="1:25">
      <c r="A1935" s="6">
        <v>2026</v>
      </c>
      <c r="B1935" s="6" t="s">
        <v>530</v>
      </c>
      <c r="C1935" s="6"/>
      <c r="D1935" s="6" t="s">
        <v>439</v>
      </c>
      <c r="E1935" s="6" t="s">
        <v>90</v>
      </c>
      <c r="F1935" s="6" t="s">
        <v>388</v>
      </c>
      <c r="G1935" s="6" t="s">
        <v>528</v>
      </c>
      <c r="H1935" s="6" t="s">
        <v>526</v>
      </c>
      <c r="I1935" s="6"/>
      <c r="J1935" s="6">
        <v>15315.7</v>
      </c>
      <c r="K1935" s="6">
        <v>10989.17</v>
      </c>
      <c r="L1935" s="6">
        <v>127474.69</v>
      </c>
      <c r="M1935" s="6">
        <v>275302.03999999998</v>
      </c>
      <c r="N1935" s="6">
        <v>218709.13</v>
      </c>
      <c r="O1935" s="6">
        <v>2181247.66</v>
      </c>
      <c r="P1935" s="6">
        <v>334.5</v>
      </c>
      <c r="Q1935" s="6">
        <v>54460.88</v>
      </c>
      <c r="R1935" s="6">
        <v>92492.96</v>
      </c>
      <c r="S1935" s="6">
        <v>43532</v>
      </c>
      <c r="T1935" s="6">
        <v>0.08</v>
      </c>
      <c r="U1935" s="6">
        <v>18179.64</v>
      </c>
      <c r="V1935" s="6">
        <v>11.62</v>
      </c>
      <c r="W1935" s="46">
        <v>45986.360752314802</v>
      </c>
      <c r="X1935" s="6" t="s">
        <v>4399</v>
      </c>
      <c r="Y1935" s="6" t="s">
        <v>518</v>
      </c>
    </row>
    <row r="1936" spans="1:25">
      <c r="A1936" s="6">
        <v>2026</v>
      </c>
      <c r="B1936" s="6" t="s">
        <v>530</v>
      </c>
      <c r="C1936" s="6"/>
      <c r="D1936" s="6" t="s">
        <v>440</v>
      </c>
      <c r="E1936" s="6" t="s">
        <v>91</v>
      </c>
      <c r="F1936" s="6" t="s">
        <v>388</v>
      </c>
      <c r="G1936" s="6" t="s">
        <v>528</v>
      </c>
      <c r="H1936" s="6" t="s">
        <v>526</v>
      </c>
      <c r="I1936" s="6"/>
      <c r="J1936" s="6">
        <v>75523.429999999993</v>
      </c>
      <c r="K1936" s="6">
        <v>3380.82</v>
      </c>
      <c r="L1936" s="6">
        <v>1637215.05</v>
      </c>
      <c r="M1936" s="6">
        <v>841.09</v>
      </c>
      <c r="N1936" s="6">
        <v>27403.03</v>
      </c>
      <c r="O1936" s="6">
        <v>43869.71</v>
      </c>
      <c r="P1936" s="6">
        <v>1918.66</v>
      </c>
      <c r="Q1936" s="6">
        <v>9908.06</v>
      </c>
      <c r="R1936" s="6">
        <v>29061.439999999999</v>
      </c>
      <c r="S1936" s="6">
        <v>15230.25</v>
      </c>
      <c r="T1936" s="6">
        <v>0.65</v>
      </c>
      <c r="U1936" s="6">
        <v>20102.63</v>
      </c>
      <c r="V1936" s="6">
        <v>61.32</v>
      </c>
      <c r="W1936" s="46">
        <v>45986.360752314802</v>
      </c>
      <c r="X1936" s="6" t="s">
        <v>4399</v>
      </c>
      <c r="Y1936" s="6" t="s">
        <v>518</v>
      </c>
    </row>
    <row r="1937" spans="1:25">
      <c r="A1937" s="6">
        <v>2026</v>
      </c>
      <c r="B1937" s="6" t="s">
        <v>530</v>
      </c>
      <c r="C1937" s="6"/>
      <c r="D1937" s="6" t="s">
        <v>441</v>
      </c>
      <c r="E1937" s="6" t="s">
        <v>92</v>
      </c>
      <c r="F1937" s="6" t="s">
        <v>388</v>
      </c>
      <c r="G1937" s="6" t="s">
        <v>528</v>
      </c>
      <c r="H1937" s="6" t="s">
        <v>526</v>
      </c>
      <c r="I1937" s="6"/>
      <c r="J1937" s="6">
        <v>5218.1400000000003</v>
      </c>
      <c r="K1937" s="6">
        <v>2897.24</v>
      </c>
      <c r="L1937" s="6">
        <v>0.06</v>
      </c>
      <c r="M1937" s="6">
        <v>242564.48000000001</v>
      </c>
      <c r="N1937" s="6">
        <v>163077.56</v>
      </c>
      <c r="O1937" s="6">
        <v>2187785.6800000002</v>
      </c>
      <c r="P1937" s="6">
        <v>0.03</v>
      </c>
      <c r="Q1937" s="6">
        <v>94846.35</v>
      </c>
      <c r="R1937" s="6">
        <v>58718.879999999997</v>
      </c>
      <c r="S1937" s="6">
        <v>15737.34</v>
      </c>
      <c r="T1937" s="6">
        <v>0</v>
      </c>
      <c r="U1937" s="6">
        <v>3307.09</v>
      </c>
      <c r="V1937" s="6">
        <v>0</v>
      </c>
      <c r="W1937" s="46">
        <v>45986.360752314802</v>
      </c>
      <c r="X1937" s="6" t="s">
        <v>4399</v>
      </c>
      <c r="Y1937" s="6" t="s">
        <v>518</v>
      </c>
    </row>
    <row r="1938" spans="1:25">
      <c r="A1938" s="6">
        <v>2026</v>
      </c>
      <c r="B1938" s="6" t="s">
        <v>530</v>
      </c>
      <c r="C1938" s="6"/>
      <c r="D1938" s="6" t="s">
        <v>501</v>
      </c>
      <c r="E1938" s="6" t="s">
        <v>289</v>
      </c>
      <c r="F1938" s="6" t="s">
        <v>388</v>
      </c>
      <c r="G1938" s="6" t="s">
        <v>528</v>
      </c>
      <c r="H1938" s="6" t="s">
        <v>526</v>
      </c>
      <c r="I1938" s="6"/>
      <c r="J1938" s="6">
        <v>39570.089999999997</v>
      </c>
      <c r="K1938" s="6">
        <v>5983.36</v>
      </c>
      <c r="L1938" s="6">
        <v>189061.22</v>
      </c>
      <c r="M1938" s="6">
        <v>261577.92</v>
      </c>
      <c r="N1938" s="6">
        <v>151569.15</v>
      </c>
      <c r="O1938" s="6">
        <v>1711436.96</v>
      </c>
      <c r="P1938" s="6">
        <v>1903.22</v>
      </c>
      <c r="Q1938" s="6">
        <v>9876.64</v>
      </c>
      <c r="R1938" s="6">
        <v>26304.58</v>
      </c>
      <c r="S1938" s="6">
        <v>13325.68</v>
      </c>
      <c r="T1938" s="6">
        <v>0.73</v>
      </c>
      <c r="U1938" s="6">
        <v>28560.400000000001</v>
      </c>
      <c r="V1938" s="6">
        <v>62.48</v>
      </c>
      <c r="W1938" s="46">
        <v>45986.360752314802</v>
      </c>
      <c r="X1938" s="6" t="s">
        <v>4399</v>
      </c>
      <c r="Y1938" s="6" t="s">
        <v>518</v>
      </c>
    </row>
    <row r="1939" spans="1:25">
      <c r="A1939" s="6">
        <v>2026</v>
      </c>
      <c r="B1939" s="6" t="s">
        <v>530</v>
      </c>
      <c r="C1939" s="6"/>
      <c r="D1939" s="6" t="s">
        <v>442</v>
      </c>
      <c r="E1939" s="6" t="s">
        <v>93</v>
      </c>
      <c r="F1939" s="6" t="s">
        <v>388</v>
      </c>
      <c r="G1939" s="6" t="s">
        <v>528</v>
      </c>
      <c r="H1939" s="6" t="s">
        <v>526</v>
      </c>
      <c r="I1939" s="6"/>
      <c r="J1939" s="6">
        <v>19130.73</v>
      </c>
      <c r="K1939" s="6">
        <v>5094.54</v>
      </c>
      <c r="L1939" s="6">
        <v>526.21</v>
      </c>
      <c r="M1939" s="6">
        <v>261472.5</v>
      </c>
      <c r="N1939" s="6">
        <v>148726.95000000001</v>
      </c>
      <c r="O1939" s="6">
        <v>1702648.39</v>
      </c>
      <c r="P1939" s="6">
        <v>1649.26</v>
      </c>
      <c r="Q1939" s="6">
        <v>8474.34</v>
      </c>
      <c r="R1939" s="6">
        <v>22745.23</v>
      </c>
      <c r="S1939" s="6">
        <v>10804.66</v>
      </c>
      <c r="T1939" s="6">
        <v>0.73</v>
      </c>
      <c r="U1939" s="6">
        <v>22308.799999999999</v>
      </c>
      <c r="V1939" s="6">
        <v>54.12</v>
      </c>
      <c r="W1939" s="46">
        <v>45986.360752314802</v>
      </c>
      <c r="X1939" s="6" t="s">
        <v>4399</v>
      </c>
      <c r="Y1939" s="6" t="s">
        <v>518</v>
      </c>
    </row>
    <row r="1940" spans="1:25">
      <c r="A1940" s="6">
        <v>2026</v>
      </c>
      <c r="B1940" s="6" t="s">
        <v>530</v>
      </c>
      <c r="C1940" s="6"/>
      <c r="D1940" s="6" t="s">
        <v>443</v>
      </c>
      <c r="E1940" s="6" t="s">
        <v>94</v>
      </c>
      <c r="F1940" s="6" t="s">
        <v>388</v>
      </c>
      <c r="G1940" s="6" t="s">
        <v>528</v>
      </c>
      <c r="H1940" s="6" t="s">
        <v>526</v>
      </c>
      <c r="I1940" s="6"/>
      <c r="J1940" s="6">
        <v>20439.36</v>
      </c>
      <c r="K1940" s="6">
        <v>888.82</v>
      </c>
      <c r="L1940" s="6">
        <v>188535.01</v>
      </c>
      <c r="M1940" s="6">
        <v>105.42</v>
      </c>
      <c r="N1940" s="6">
        <v>2842.2</v>
      </c>
      <c r="O1940" s="6">
        <v>8788.57</v>
      </c>
      <c r="P1940" s="6">
        <v>253.96</v>
      </c>
      <c r="Q1940" s="6">
        <v>1402.3</v>
      </c>
      <c r="R1940" s="6">
        <v>3559.35</v>
      </c>
      <c r="S1940" s="6">
        <v>2521.02</v>
      </c>
      <c r="T1940" s="6">
        <v>0</v>
      </c>
      <c r="U1940" s="6">
        <v>6251.6</v>
      </c>
      <c r="V1940" s="6">
        <v>8.36</v>
      </c>
      <c r="W1940" s="46">
        <v>45986.360752314802</v>
      </c>
      <c r="X1940" s="6" t="s">
        <v>4399</v>
      </c>
      <c r="Y1940" s="6" t="s">
        <v>518</v>
      </c>
    </row>
    <row r="1941" spans="1:25">
      <c r="A1941" s="6">
        <v>2026</v>
      </c>
      <c r="B1941" s="6" t="s">
        <v>530</v>
      </c>
      <c r="C1941" s="6"/>
      <c r="D1941" s="6" t="s">
        <v>444</v>
      </c>
      <c r="E1941" s="6" t="s">
        <v>95</v>
      </c>
      <c r="F1941" s="6" t="s">
        <v>388</v>
      </c>
      <c r="G1941" s="6" t="s">
        <v>528</v>
      </c>
      <c r="H1941" s="6" t="s">
        <v>526</v>
      </c>
      <c r="I1941" s="6"/>
      <c r="J1941" s="6">
        <v>0</v>
      </c>
      <c r="K1941" s="6">
        <v>0</v>
      </c>
      <c r="L1941" s="6">
        <v>0</v>
      </c>
      <c r="M1941" s="6">
        <v>0</v>
      </c>
      <c r="N1941" s="6">
        <v>0</v>
      </c>
      <c r="O1941" s="6">
        <v>0</v>
      </c>
      <c r="P1941" s="6">
        <v>0</v>
      </c>
      <c r="Q1941" s="6">
        <v>0</v>
      </c>
      <c r="R1941" s="6">
        <v>0</v>
      </c>
      <c r="S1941" s="6">
        <v>0</v>
      </c>
      <c r="T1941" s="6">
        <v>0</v>
      </c>
      <c r="U1941" s="6">
        <v>0</v>
      </c>
      <c r="V1941" s="6">
        <v>0</v>
      </c>
      <c r="W1941" s="46">
        <v>45986.360752314802</v>
      </c>
      <c r="X1941" s="6" t="s">
        <v>4399</v>
      </c>
      <c r="Y1941" s="6" t="s">
        <v>518</v>
      </c>
    </row>
    <row r="1942" spans="1:25">
      <c r="A1942" s="6">
        <v>2026</v>
      </c>
      <c r="B1942" s="6" t="s">
        <v>530</v>
      </c>
      <c r="C1942" s="6"/>
      <c r="D1942" s="6" t="s">
        <v>445</v>
      </c>
      <c r="E1942" s="6" t="s">
        <v>96</v>
      </c>
      <c r="F1942" s="6" t="s">
        <v>388</v>
      </c>
      <c r="G1942" s="6" t="s">
        <v>528</v>
      </c>
      <c r="H1942" s="6" t="s">
        <v>526</v>
      </c>
      <c r="I1942" s="6"/>
      <c r="J1942" s="6">
        <v>0</v>
      </c>
      <c r="K1942" s="6">
        <v>0</v>
      </c>
      <c r="L1942" s="6">
        <v>0</v>
      </c>
      <c r="M1942" s="6">
        <v>0</v>
      </c>
      <c r="N1942" s="6">
        <v>0</v>
      </c>
      <c r="O1942" s="6">
        <v>0</v>
      </c>
      <c r="P1942" s="6">
        <v>0</v>
      </c>
      <c r="Q1942" s="6">
        <v>0</v>
      </c>
      <c r="R1942" s="6">
        <v>0</v>
      </c>
      <c r="S1942" s="6">
        <v>0</v>
      </c>
      <c r="T1942" s="6">
        <v>0</v>
      </c>
      <c r="U1942" s="6">
        <v>0</v>
      </c>
      <c r="V1942" s="6">
        <v>0</v>
      </c>
      <c r="W1942" s="46">
        <v>45986.360752314802</v>
      </c>
      <c r="X1942" s="6" t="s">
        <v>4399</v>
      </c>
      <c r="Y1942" s="6" t="s">
        <v>518</v>
      </c>
    </row>
    <row r="1943" spans="1:25">
      <c r="A1943" s="6">
        <v>2026</v>
      </c>
      <c r="B1943" s="6" t="s">
        <v>530</v>
      </c>
      <c r="C1943" s="6"/>
      <c r="D1943" s="6" t="s">
        <v>446</v>
      </c>
      <c r="E1943" s="6" t="s">
        <v>97</v>
      </c>
      <c r="F1943" s="6" t="s">
        <v>388</v>
      </c>
      <c r="G1943" s="6" t="s">
        <v>528</v>
      </c>
      <c r="H1943" s="6" t="s">
        <v>526</v>
      </c>
      <c r="I1943" s="6"/>
      <c r="J1943" s="6">
        <v>0</v>
      </c>
      <c r="K1943" s="6">
        <v>0</v>
      </c>
      <c r="L1943" s="6">
        <v>0</v>
      </c>
      <c r="M1943" s="6">
        <v>0</v>
      </c>
      <c r="N1943" s="6">
        <v>0</v>
      </c>
      <c r="O1943" s="6">
        <v>0</v>
      </c>
      <c r="P1943" s="6">
        <v>0</v>
      </c>
      <c r="Q1943" s="6">
        <v>0</v>
      </c>
      <c r="R1943" s="6">
        <v>0</v>
      </c>
      <c r="S1943" s="6">
        <v>0</v>
      </c>
      <c r="T1943" s="6">
        <v>0</v>
      </c>
      <c r="U1943" s="6">
        <v>0</v>
      </c>
      <c r="V1943" s="6">
        <v>0</v>
      </c>
      <c r="W1943" s="46">
        <v>45986.360752314802</v>
      </c>
      <c r="X1943" s="6" t="s">
        <v>4399</v>
      </c>
      <c r="Y1943" s="6" t="s">
        <v>518</v>
      </c>
    </row>
    <row r="1944" spans="1:25">
      <c r="A1944" s="6">
        <v>2026</v>
      </c>
      <c r="B1944" s="6" t="s">
        <v>530</v>
      </c>
      <c r="C1944" s="6"/>
      <c r="D1944" s="6" t="s">
        <v>502</v>
      </c>
      <c r="E1944" s="6" t="s">
        <v>301</v>
      </c>
      <c r="F1944" s="6" t="s">
        <v>388</v>
      </c>
      <c r="G1944" s="6" t="s">
        <v>528</v>
      </c>
      <c r="H1944" s="6" t="s">
        <v>526</v>
      </c>
      <c r="I1944" s="6"/>
      <c r="J1944" s="6">
        <v>991690.26</v>
      </c>
      <c r="K1944" s="6">
        <v>43824.56</v>
      </c>
      <c r="L1944" s="6">
        <v>20736062.199999999</v>
      </c>
      <c r="M1944" s="6">
        <v>1119896.07</v>
      </c>
      <c r="N1944" s="6">
        <v>622962.28</v>
      </c>
      <c r="O1944" s="6">
        <v>1660265.41</v>
      </c>
      <c r="P1944" s="6">
        <v>25647.24</v>
      </c>
      <c r="Q1944" s="6">
        <v>497632.89</v>
      </c>
      <c r="R1944" s="6">
        <v>382606.73</v>
      </c>
      <c r="S1944" s="6">
        <v>207129.7</v>
      </c>
      <c r="T1944" s="6">
        <v>28425.53</v>
      </c>
      <c r="U1944" s="6">
        <v>292371.45</v>
      </c>
      <c r="V1944" s="6">
        <v>783.32</v>
      </c>
      <c r="W1944" s="46">
        <v>45986.360752314802</v>
      </c>
      <c r="X1944" s="6" t="s">
        <v>4399</v>
      </c>
      <c r="Y1944" s="6" t="s">
        <v>518</v>
      </c>
    </row>
    <row r="1945" spans="1:25">
      <c r="A1945" s="6">
        <v>2026</v>
      </c>
      <c r="B1945" s="6" t="s">
        <v>530</v>
      </c>
      <c r="C1945" s="6"/>
      <c r="D1945" s="6" t="s">
        <v>447</v>
      </c>
      <c r="E1945" s="6" t="s">
        <v>98</v>
      </c>
      <c r="F1945" s="6" t="s">
        <v>388</v>
      </c>
      <c r="G1945" s="6" t="s">
        <v>528</v>
      </c>
      <c r="H1945" s="6" t="s">
        <v>526</v>
      </c>
      <c r="I1945" s="6"/>
      <c r="J1945" s="6">
        <v>237556.53</v>
      </c>
      <c r="K1945" s="6">
        <v>13662.28</v>
      </c>
      <c r="L1945" s="6">
        <v>7816795.3200000003</v>
      </c>
      <c r="M1945" s="6">
        <v>1097865.07</v>
      </c>
      <c r="N1945" s="6">
        <v>144782.66</v>
      </c>
      <c r="O1945" s="6">
        <v>192084.59</v>
      </c>
      <c r="P1945" s="6">
        <v>9191.02</v>
      </c>
      <c r="Q1945" s="6">
        <v>55678</v>
      </c>
      <c r="R1945" s="6">
        <v>128666.65</v>
      </c>
      <c r="S1945" s="6">
        <v>63917.65</v>
      </c>
      <c r="T1945" s="6">
        <v>1120.8499999999999</v>
      </c>
      <c r="U1945" s="6">
        <v>96377.32</v>
      </c>
      <c r="V1945" s="6">
        <v>280.47000000000003</v>
      </c>
      <c r="W1945" s="46">
        <v>45986.360752314802</v>
      </c>
      <c r="X1945" s="6" t="s">
        <v>4399</v>
      </c>
      <c r="Y1945" s="6" t="s">
        <v>518</v>
      </c>
    </row>
    <row r="1946" spans="1:25">
      <c r="A1946" s="6">
        <v>2026</v>
      </c>
      <c r="B1946" s="6" t="s">
        <v>530</v>
      </c>
      <c r="C1946" s="6"/>
      <c r="D1946" s="6" t="s">
        <v>448</v>
      </c>
      <c r="E1946" s="6" t="s">
        <v>99</v>
      </c>
      <c r="F1946" s="6" t="s">
        <v>388</v>
      </c>
      <c r="G1946" s="6" t="s">
        <v>528</v>
      </c>
      <c r="H1946" s="6" t="s">
        <v>526</v>
      </c>
      <c r="I1946" s="6"/>
      <c r="J1946" s="6">
        <v>299683.36</v>
      </c>
      <c r="K1946" s="6">
        <v>11593.15</v>
      </c>
      <c r="L1946" s="6">
        <v>6746853.1500000004</v>
      </c>
      <c r="M1946" s="6">
        <v>3562.67</v>
      </c>
      <c r="N1946" s="6">
        <v>123234.15</v>
      </c>
      <c r="O1946" s="6">
        <v>169717.97</v>
      </c>
      <c r="P1946" s="6">
        <v>7794.5</v>
      </c>
      <c r="Q1946" s="6">
        <v>47595.66</v>
      </c>
      <c r="R1946" s="6">
        <v>120600.99</v>
      </c>
      <c r="S1946" s="6">
        <v>59614.400000000001</v>
      </c>
      <c r="T1946" s="6">
        <v>27301.11</v>
      </c>
      <c r="U1946" s="6">
        <v>88449.69</v>
      </c>
      <c r="V1946" s="6">
        <v>237.33</v>
      </c>
      <c r="W1946" s="46">
        <v>45986.360752314802</v>
      </c>
      <c r="X1946" s="6" t="s">
        <v>4399</v>
      </c>
      <c r="Y1946" s="6" t="s">
        <v>518</v>
      </c>
    </row>
    <row r="1947" spans="1:25">
      <c r="A1947" s="6">
        <v>2026</v>
      </c>
      <c r="B1947" s="6" t="s">
        <v>530</v>
      </c>
      <c r="C1947" s="6"/>
      <c r="D1947" s="6" t="s">
        <v>449</v>
      </c>
      <c r="E1947" s="6" t="s">
        <v>100</v>
      </c>
      <c r="F1947" s="6" t="s">
        <v>388</v>
      </c>
      <c r="G1947" s="6" t="s">
        <v>528</v>
      </c>
      <c r="H1947" s="6" t="s">
        <v>526</v>
      </c>
      <c r="I1947" s="6"/>
      <c r="J1947" s="6">
        <v>12510.95</v>
      </c>
      <c r="K1947" s="6">
        <v>1207.95</v>
      </c>
      <c r="L1947" s="6">
        <v>730900</v>
      </c>
      <c r="M1947" s="6">
        <v>367.6</v>
      </c>
      <c r="N1947" s="6">
        <v>39381.32</v>
      </c>
      <c r="O1947" s="6">
        <v>16849.14</v>
      </c>
      <c r="P1947" s="6">
        <v>835</v>
      </c>
      <c r="Q1947" s="6">
        <v>4308.29</v>
      </c>
      <c r="R1947" s="6">
        <v>9543.9599999999991</v>
      </c>
      <c r="S1947" s="6">
        <v>4684.03</v>
      </c>
      <c r="T1947" s="6">
        <v>0.35</v>
      </c>
      <c r="U1947" s="6">
        <v>7722.13</v>
      </c>
      <c r="V1947" s="6">
        <v>25.77</v>
      </c>
      <c r="W1947" s="46">
        <v>45986.360752314802</v>
      </c>
      <c r="X1947" s="6" t="s">
        <v>4399</v>
      </c>
      <c r="Y1947" s="6" t="s">
        <v>518</v>
      </c>
    </row>
    <row r="1948" spans="1:25">
      <c r="A1948" s="6">
        <v>2026</v>
      </c>
      <c r="B1948" s="6" t="s">
        <v>530</v>
      </c>
      <c r="C1948" s="6"/>
      <c r="D1948" s="6" t="s">
        <v>450</v>
      </c>
      <c r="E1948" s="6" t="s">
        <v>101</v>
      </c>
      <c r="F1948" s="6" t="s">
        <v>388</v>
      </c>
      <c r="G1948" s="6" t="s">
        <v>528</v>
      </c>
      <c r="H1948" s="6" t="s">
        <v>526</v>
      </c>
      <c r="I1948" s="6"/>
      <c r="J1948" s="6">
        <v>353439.8</v>
      </c>
      <c r="K1948" s="6">
        <v>9553.2199999999993</v>
      </c>
      <c r="L1948" s="6">
        <v>5423307.5</v>
      </c>
      <c r="M1948" s="6">
        <v>2935.12</v>
      </c>
      <c r="N1948" s="6">
        <v>171068.09</v>
      </c>
      <c r="O1948" s="6">
        <v>140391.93</v>
      </c>
      <c r="P1948" s="6">
        <v>6475.92</v>
      </c>
      <c r="Q1948" s="6">
        <v>39378.01</v>
      </c>
      <c r="R1948" s="6">
        <v>99828.56</v>
      </c>
      <c r="S1948" s="6">
        <v>57959.56</v>
      </c>
      <c r="T1948" s="6">
        <v>2.74</v>
      </c>
      <c r="U1948" s="6">
        <v>75804.25</v>
      </c>
      <c r="V1948" s="6">
        <v>199.58</v>
      </c>
      <c r="W1948" s="46">
        <v>45986.360752314802</v>
      </c>
      <c r="X1948" s="6" t="s">
        <v>4399</v>
      </c>
      <c r="Y1948" s="6" t="s">
        <v>518</v>
      </c>
    </row>
    <row r="1949" spans="1:25">
      <c r="A1949" s="6">
        <v>2026</v>
      </c>
      <c r="B1949" s="6" t="s">
        <v>530</v>
      </c>
      <c r="C1949" s="6"/>
      <c r="D1949" s="6" t="s">
        <v>451</v>
      </c>
      <c r="E1949" s="6" t="s">
        <v>102</v>
      </c>
      <c r="F1949" s="6" t="s">
        <v>388</v>
      </c>
      <c r="G1949" s="6" t="s">
        <v>528</v>
      </c>
      <c r="H1949" s="6" t="s">
        <v>526</v>
      </c>
      <c r="I1949" s="6"/>
      <c r="J1949" s="6">
        <v>88499.62</v>
      </c>
      <c r="K1949" s="6">
        <v>7807.96</v>
      </c>
      <c r="L1949" s="6">
        <v>18206.23</v>
      </c>
      <c r="M1949" s="6">
        <v>15165.61</v>
      </c>
      <c r="N1949" s="6">
        <v>144496.06</v>
      </c>
      <c r="O1949" s="6">
        <v>1141221.78</v>
      </c>
      <c r="P1949" s="6">
        <v>1350.8</v>
      </c>
      <c r="Q1949" s="6">
        <v>350672.93</v>
      </c>
      <c r="R1949" s="6">
        <v>23966.57</v>
      </c>
      <c r="S1949" s="6">
        <v>20954.060000000001</v>
      </c>
      <c r="T1949" s="6">
        <v>0.48</v>
      </c>
      <c r="U1949" s="6">
        <v>24018.06</v>
      </c>
      <c r="V1949" s="6">
        <v>40.17</v>
      </c>
      <c r="W1949" s="46">
        <v>45986.360752314802</v>
      </c>
      <c r="X1949" s="6" t="s">
        <v>4399</v>
      </c>
      <c r="Y1949" s="6" t="s">
        <v>518</v>
      </c>
    </row>
    <row r="1950" spans="1:25">
      <c r="A1950" s="6">
        <v>2026</v>
      </c>
      <c r="B1950" s="6" t="s">
        <v>530</v>
      </c>
      <c r="C1950" s="6"/>
      <c r="D1950" s="6" t="s">
        <v>452</v>
      </c>
      <c r="E1950" s="6" t="s">
        <v>103</v>
      </c>
      <c r="F1950" s="6" t="s">
        <v>388</v>
      </c>
      <c r="G1950" s="6" t="s">
        <v>528</v>
      </c>
      <c r="H1950" s="6" t="s">
        <v>526</v>
      </c>
      <c r="I1950" s="6"/>
      <c r="J1950" s="6">
        <v>0</v>
      </c>
      <c r="K1950" s="6">
        <v>0</v>
      </c>
      <c r="L1950" s="6">
        <v>0</v>
      </c>
      <c r="M1950" s="6">
        <v>0</v>
      </c>
      <c r="N1950" s="6">
        <v>0</v>
      </c>
      <c r="O1950" s="6">
        <v>0</v>
      </c>
      <c r="P1950" s="6">
        <v>0</v>
      </c>
      <c r="Q1950" s="6">
        <v>0</v>
      </c>
      <c r="R1950" s="6">
        <v>0</v>
      </c>
      <c r="S1950" s="6">
        <v>0</v>
      </c>
      <c r="T1950" s="6">
        <v>0</v>
      </c>
      <c r="U1950" s="6">
        <v>0</v>
      </c>
      <c r="V1950" s="6">
        <v>0</v>
      </c>
      <c r="W1950" s="46">
        <v>45986.360752314802</v>
      </c>
      <c r="X1950" s="6" t="s">
        <v>4399</v>
      </c>
      <c r="Y1950" s="6" t="s">
        <v>518</v>
      </c>
    </row>
    <row r="1951" spans="1:25">
      <c r="A1951" s="6">
        <v>2026</v>
      </c>
      <c r="B1951" s="6" t="s">
        <v>530</v>
      </c>
      <c r="C1951" s="6"/>
      <c r="D1951" s="6" t="s">
        <v>453</v>
      </c>
      <c r="E1951" s="6" t="s">
        <v>104</v>
      </c>
      <c r="F1951" s="6" t="s">
        <v>388</v>
      </c>
      <c r="G1951" s="6" t="s">
        <v>528</v>
      </c>
      <c r="H1951" s="6" t="s">
        <v>526</v>
      </c>
      <c r="I1951" s="6"/>
      <c r="J1951" s="6">
        <v>8561.9</v>
      </c>
      <c r="K1951" s="6">
        <v>375.64</v>
      </c>
      <c r="L1951" s="6">
        <v>117017.21</v>
      </c>
      <c r="M1951" s="6">
        <v>61.69</v>
      </c>
      <c r="N1951" s="6">
        <v>1806.43</v>
      </c>
      <c r="O1951" s="6">
        <v>3970.83</v>
      </c>
      <c r="P1951" s="6">
        <v>123.24</v>
      </c>
      <c r="Q1951" s="6">
        <v>667.77</v>
      </c>
      <c r="R1951" s="6">
        <v>1973.44</v>
      </c>
      <c r="S1951" s="6">
        <v>1227.28</v>
      </c>
      <c r="T1951" s="6">
        <v>0.03</v>
      </c>
      <c r="U1951" s="6">
        <v>1565.57</v>
      </c>
      <c r="V1951" s="6">
        <v>3.01</v>
      </c>
      <c r="W1951" s="46">
        <v>45986.360752314802</v>
      </c>
      <c r="X1951" s="6" t="s">
        <v>4399</v>
      </c>
      <c r="Y1951" s="6" t="s">
        <v>518</v>
      </c>
    </row>
    <row r="1952" spans="1:25">
      <c r="A1952" s="6">
        <v>2026</v>
      </c>
      <c r="B1952" s="6" t="s">
        <v>530</v>
      </c>
      <c r="C1952" s="6"/>
      <c r="D1952" s="6" t="s">
        <v>454</v>
      </c>
      <c r="E1952" s="6" t="s">
        <v>105</v>
      </c>
      <c r="F1952" s="6" t="s">
        <v>388</v>
      </c>
      <c r="G1952" s="6" t="s">
        <v>528</v>
      </c>
      <c r="H1952" s="6" t="s">
        <v>526</v>
      </c>
      <c r="I1952" s="6"/>
      <c r="J1952" s="6">
        <v>11226.74</v>
      </c>
      <c r="K1952" s="6">
        <v>1310.84</v>
      </c>
      <c r="L1952" s="6">
        <v>150698.97</v>
      </c>
      <c r="M1952" s="6">
        <v>1165.6199999999999</v>
      </c>
      <c r="N1952" s="6">
        <v>9565.27</v>
      </c>
      <c r="O1952" s="6">
        <v>247491.39</v>
      </c>
      <c r="P1952" s="6">
        <v>357.16</v>
      </c>
      <c r="Q1952" s="6">
        <v>2170.34</v>
      </c>
      <c r="R1952" s="6">
        <v>6025.35</v>
      </c>
      <c r="S1952" s="6">
        <v>2800.25</v>
      </c>
      <c r="T1952" s="6">
        <v>0.13</v>
      </c>
      <c r="U1952" s="6">
        <v>5670.31</v>
      </c>
      <c r="V1952" s="6">
        <v>12.19</v>
      </c>
      <c r="W1952" s="46">
        <v>45986.360752314802</v>
      </c>
      <c r="X1952" s="6" t="s">
        <v>4399</v>
      </c>
      <c r="Y1952" s="6" t="s">
        <v>518</v>
      </c>
    </row>
    <row r="1953" spans="1:25">
      <c r="A1953" s="6">
        <v>2026</v>
      </c>
      <c r="B1953" s="6" t="s">
        <v>530</v>
      </c>
      <c r="C1953" s="6"/>
      <c r="D1953" s="6" t="s">
        <v>503</v>
      </c>
      <c r="E1953" s="6" t="s">
        <v>504</v>
      </c>
      <c r="F1953" s="6" t="s">
        <v>388</v>
      </c>
      <c r="G1953" s="6" t="s">
        <v>528</v>
      </c>
      <c r="H1953" s="6" t="s">
        <v>526</v>
      </c>
      <c r="I1953" s="6"/>
      <c r="J1953" s="6">
        <v>47138540.399999999</v>
      </c>
      <c r="K1953" s="6">
        <v>631429.43000000005</v>
      </c>
      <c r="L1953" s="6">
        <v>116365999.43000001</v>
      </c>
      <c r="M1953" s="6">
        <v>12545068.109999999</v>
      </c>
      <c r="N1953" s="6">
        <v>10793918.050000001</v>
      </c>
      <c r="O1953" s="6">
        <v>44603984.039999999</v>
      </c>
      <c r="P1953" s="6">
        <v>227419.57</v>
      </c>
      <c r="Q1953" s="6">
        <v>5001687.45</v>
      </c>
      <c r="R1953" s="6">
        <v>5323925.46</v>
      </c>
      <c r="S1953" s="6">
        <v>4799771.53</v>
      </c>
      <c r="T1953" s="6">
        <v>94676.14</v>
      </c>
      <c r="U1953" s="6">
        <v>4455373.58</v>
      </c>
      <c r="V1953" s="6">
        <v>7169.04</v>
      </c>
      <c r="W1953" s="46">
        <v>45986.360752314802</v>
      </c>
      <c r="X1953" s="6" t="s">
        <v>4399</v>
      </c>
      <c r="Y1953" s="6" t="s">
        <v>518</v>
      </c>
    </row>
    <row r="1954" spans="1:25">
      <c r="A1954" s="6">
        <v>2026</v>
      </c>
      <c r="B1954" s="6" t="s">
        <v>530</v>
      </c>
      <c r="C1954" s="6"/>
      <c r="D1954" s="6" t="s">
        <v>505</v>
      </c>
      <c r="E1954" s="6" t="s">
        <v>318</v>
      </c>
      <c r="F1954" s="6" t="s">
        <v>388</v>
      </c>
      <c r="G1954" s="6" t="s">
        <v>528</v>
      </c>
      <c r="H1954" s="6" t="s">
        <v>526</v>
      </c>
      <c r="I1954" s="6"/>
      <c r="J1954" s="6">
        <v>696571.49</v>
      </c>
      <c r="K1954" s="6">
        <v>54263.76</v>
      </c>
      <c r="L1954" s="6">
        <v>4362.1000000000004</v>
      </c>
      <c r="M1954" s="6">
        <v>4649479.29</v>
      </c>
      <c r="N1954" s="6">
        <v>1565801.91</v>
      </c>
      <c r="O1954" s="6">
        <v>7133062.1600000001</v>
      </c>
      <c r="P1954" s="6">
        <v>12763.31</v>
      </c>
      <c r="Q1954" s="6">
        <v>1561846.87</v>
      </c>
      <c r="R1954" s="6">
        <v>230973.58</v>
      </c>
      <c r="S1954" s="6">
        <v>537621.18000000005</v>
      </c>
      <c r="T1954" s="6">
        <v>13755.93</v>
      </c>
      <c r="U1954" s="6">
        <v>151531.75</v>
      </c>
      <c r="V1954" s="6">
        <v>401.13</v>
      </c>
      <c r="W1954" s="46">
        <v>45986.360752314802</v>
      </c>
      <c r="X1954" s="6" t="s">
        <v>4399</v>
      </c>
      <c r="Y1954" s="6" t="s">
        <v>518</v>
      </c>
    </row>
    <row r="1955" spans="1:25">
      <c r="A1955" s="6">
        <v>2026</v>
      </c>
      <c r="B1955" s="6" t="s">
        <v>530</v>
      </c>
      <c r="C1955" s="6"/>
      <c r="D1955" s="6" t="s">
        <v>506</v>
      </c>
      <c r="E1955" s="6" t="s">
        <v>507</v>
      </c>
      <c r="F1955" s="6" t="s">
        <v>388</v>
      </c>
      <c r="G1955" s="6" t="s">
        <v>528</v>
      </c>
      <c r="H1955" s="6" t="s">
        <v>526</v>
      </c>
      <c r="I1955" s="6"/>
      <c r="J1955" s="6">
        <v>645501.26</v>
      </c>
      <c r="K1955" s="6">
        <v>42125.94</v>
      </c>
      <c r="L1955" s="6">
        <v>3162.66</v>
      </c>
      <c r="M1955" s="6">
        <v>4254514.91</v>
      </c>
      <c r="N1955" s="6">
        <v>1028857.72</v>
      </c>
      <c r="O1955" s="6">
        <v>4413856.82</v>
      </c>
      <c r="P1955" s="6">
        <v>9656.07</v>
      </c>
      <c r="Q1955" s="6">
        <v>998533.67</v>
      </c>
      <c r="R1955" s="6">
        <v>166917.28</v>
      </c>
      <c r="S1955" s="6">
        <v>346403.41</v>
      </c>
      <c r="T1955" s="6">
        <v>13223.01</v>
      </c>
      <c r="U1955" s="6">
        <v>111079.46</v>
      </c>
      <c r="V1955" s="6">
        <v>304.18</v>
      </c>
      <c r="W1955" s="46">
        <v>45986.360752314802</v>
      </c>
      <c r="X1955" s="6" t="s">
        <v>4399</v>
      </c>
      <c r="Y1955" s="6" t="s">
        <v>518</v>
      </c>
    </row>
    <row r="1956" spans="1:25">
      <c r="A1956" s="6">
        <v>2026</v>
      </c>
      <c r="B1956" s="6" t="s">
        <v>530</v>
      </c>
      <c r="C1956" s="6"/>
      <c r="D1956" s="6" t="s">
        <v>455</v>
      </c>
      <c r="E1956" s="6" t="s">
        <v>106</v>
      </c>
      <c r="F1956" s="6" t="s">
        <v>388</v>
      </c>
      <c r="G1956" s="6" t="s">
        <v>528</v>
      </c>
      <c r="H1956" s="6" t="s">
        <v>526</v>
      </c>
      <c r="I1956" s="6"/>
      <c r="J1956" s="6">
        <v>598063.94999999995</v>
      </c>
      <c r="K1956" s="6">
        <v>30851.55</v>
      </c>
      <c r="L1956" s="6">
        <v>2048.54</v>
      </c>
      <c r="M1956" s="6">
        <v>3887646.58</v>
      </c>
      <c r="N1956" s="6">
        <v>530109.41</v>
      </c>
      <c r="O1956" s="6">
        <v>1888083.93</v>
      </c>
      <c r="P1956" s="6">
        <v>6769.86</v>
      </c>
      <c r="Q1956" s="6">
        <v>475292.12</v>
      </c>
      <c r="R1956" s="6">
        <v>107417.66</v>
      </c>
      <c r="S1956" s="6">
        <v>168788.04</v>
      </c>
      <c r="T1956" s="6">
        <v>12728</v>
      </c>
      <c r="U1956" s="6">
        <v>73504.77</v>
      </c>
      <c r="V1956" s="6">
        <v>214.13</v>
      </c>
      <c r="W1956" s="46">
        <v>45986.360752314802</v>
      </c>
      <c r="X1956" s="6" t="s">
        <v>4399</v>
      </c>
      <c r="Y1956" s="6" t="s">
        <v>518</v>
      </c>
    </row>
    <row r="1957" spans="1:25">
      <c r="A1957" s="6">
        <v>2026</v>
      </c>
      <c r="B1957" s="6" t="s">
        <v>530</v>
      </c>
      <c r="C1957" s="6"/>
      <c r="D1957" s="6" t="s">
        <v>456</v>
      </c>
      <c r="E1957" s="6" t="s">
        <v>107</v>
      </c>
      <c r="F1957" s="6" t="s">
        <v>388</v>
      </c>
      <c r="G1957" s="6" t="s">
        <v>528</v>
      </c>
      <c r="H1957" s="6" t="s">
        <v>526</v>
      </c>
      <c r="I1957" s="6"/>
      <c r="J1957" s="6">
        <v>47437.31</v>
      </c>
      <c r="K1957" s="6">
        <v>11274.39</v>
      </c>
      <c r="L1957" s="6">
        <v>1114.1199999999999</v>
      </c>
      <c r="M1957" s="6">
        <v>366868.33</v>
      </c>
      <c r="N1957" s="6">
        <v>498748.31</v>
      </c>
      <c r="O1957" s="6">
        <v>2525772.89</v>
      </c>
      <c r="P1957" s="6">
        <v>2886.21</v>
      </c>
      <c r="Q1957" s="6">
        <v>523241.55</v>
      </c>
      <c r="R1957" s="6">
        <v>59499.62</v>
      </c>
      <c r="S1957" s="6">
        <v>177615.37</v>
      </c>
      <c r="T1957" s="6">
        <v>495.01</v>
      </c>
      <c r="U1957" s="6">
        <v>37574.69</v>
      </c>
      <c r="V1957" s="6">
        <v>90.05</v>
      </c>
      <c r="W1957" s="46">
        <v>45986.360752314802</v>
      </c>
      <c r="X1957" s="6" t="s">
        <v>4399</v>
      </c>
      <c r="Y1957" s="6" t="s">
        <v>518</v>
      </c>
    </row>
    <row r="1958" spans="1:25">
      <c r="A1958" s="6">
        <v>2026</v>
      </c>
      <c r="B1958" s="6" t="s">
        <v>530</v>
      </c>
      <c r="C1958" s="6"/>
      <c r="D1958" s="6" t="s">
        <v>457</v>
      </c>
      <c r="E1958" s="6" t="s">
        <v>108</v>
      </c>
      <c r="F1958" s="6" t="s">
        <v>388</v>
      </c>
      <c r="G1958" s="6" t="s">
        <v>528</v>
      </c>
      <c r="H1958" s="6" t="s">
        <v>526</v>
      </c>
      <c r="I1958" s="6"/>
      <c r="J1958" s="6">
        <v>51070.23</v>
      </c>
      <c r="K1958" s="6">
        <v>12137.82</v>
      </c>
      <c r="L1958" s="6">
        <v>1199.44</v>
      </c>
      <c r="M1958" s="6">
        <v>394964.38</v>
      </c>
      <c r="N1958" s="6">
        <v>536944.18999999994</v>
      </c>
      <c r="O1958" s="6">
        <v>2719205.34</v>
      </c>
      <c r="P1958" s="6">
        <v>3107.24</v>
      </c>
      <c r="Q1958" s="6">
        <v>563313.19999999995</v>
      </c>
      <c r="R1958" s="6">
        <v>64056.3</v>
      </c>
      <c r="S1958" s="6">
        <v>191217.77</v>
      </c>
      <c r="T1958" s="6">
        <v>532.91999999999996</v>
      </c>
      <c r="U1958" s="6">
        <v>40452.29</v>
      </c>
      <c r="V1958" s="6">
        <v>96.95</v>
      </c>
      <c r="W1958" s="46">
        <v>45986.360752314802</v>
      </c>
      <c r="X1958" s="6" t="s">
        <v>4399</v>
      </c>
      <c r="Y1958" s="6" t="s">
        <v>518</v>
      </c>
    </row>
    <row r="1959" spans="1:25">
      <c r="A1959" s="6">
        <v>2026</v>
      </c>
      <c r="B1959" s="6" t="s">
        <v>530</v>
      </c>
      <c r="C1959" s="6"/>
      <c r="D1959" s="6" t="s">
        <v>508</v>
      </c>
      <c r="E1959" s="6" t="s">
        <v>328</v>
      </c>
      <c r="F1959" s="6" t="s">
        <v>388</v>
      </c>
      <c r="G1959" s="6" t="s">
        <v>528</v>
      </c>
      <c r="H1959" s="6" t="s">
        <v>526</v>
      </c>
      <c r="I1959" s="6"/>
      <c r="J1959" s="6">
        <v>10186337.92</v>
      </c>
      <c r="K1959" s="6">
        <v>415412.86</v>
      </c>
      <c r="L1959" s="6">
        <v>58072502.82</v>
      </c>
      <c r="M1959" s="6">
        <v>12289537.58</v>
      </c>
      <c r="N1959" s="6">
        <v>13505245.58</v>
      </c>
      <c r="O1959" s="6">
        <v>27444091.489999998</v>
      </c>
      <c r="P1959" s="6">
        <v>148421.72</v>
      </c>
      <c r="Q1959" s="6">
        <v>8968602.0500000007</v>
      </c>
      <c r="R1959" s="6">
        <v>2900718.95</v>
      </c>
      <c r="S1959" s="6">
        <v>2096065</v>
      </c>
      <c r="T1959" s="6">
        <v>56514.33</v>
      </c>
      <c r="U1959" s="6">
        <v>1669303.84</v>
      </c>
      <c r="V1959" s="6">
        <v>4856.83</v>
      </c>
      <c r="W1959" s="46">
        <v>45986.360752314802</v>
      </c>
      <c r="X1959" s="6" t="s">
        <v>4399</v>
      </c>
      <c r="Y1959" s="6" t="s">
        <v>518</v>
      </c>
    </row>
    <row r="1960" spans="1:25">
      <c r="A1960" s="6">
        <v>2026</v>
      </c>
      <c r="B1960" s="6" t="s">
        <v>530</v>
      </c>
      <c r="C1960" s="6"/>
      <c r="D1960" s="6" t="s">
        <v>458</v>
      </c>
      <c r="E1960" s="6" t="s">
        <v>109</v>
      </c>
      <c r="F1960" s="6" t="s">
        <v>388</v>
      </c>
      <c r="G1960" s="6" t="s">
        <v>528</v>
      </c>
      <c r="H1960" s="6" t="s">
        <v>526</v>
      </c>
      <c r="I1960" s="6"/>
      <c r="J1960" s="6">
        <v>1220434.8899999999</v>
      </c>
      <c r="K1960" s="6">
        <v>42253.27</v>
      </c>
      <c r="L1960" s="6">
        <v>2903290.37</v>
      </c>
      <c r="M1960" s="6">
        <v>233137.68</v>
      </c>
      <c r="N1960" s="6">
        <v>1649287.84</v>
      </c>
      <c r="O1960" s="6">
        <v>3678941.51</v>
      </c>
      <c r="P1960" s="6">
        <v>12507.44</v>
      </c>
      <c r="Q1960" s="6">
        <v>972725.34</v>
      </c>
      <c r="R1960" s="6">
        <v>232273.82</v>
      </c>
      <c r="S1960" s="6">
        <v>165376.82999999999</v>
      </c>
      <c r="T1960" s="6">
        <v>288.3</v>
      </c>
      <c r="U1960" s="6">
        <v>144549.32</v>
      </c>
      <c r="V1960" s="6">
        <v>402.03</v>
      </c>
      <c r="W1960" s="46">
        <v>45986.360752314802</v>
      </c>
      <c r="X1960" s="6" t="s">
        <v>4399</v>
      </c>
      <c r="Y1960" s="6" t="s">
        <v>518</v>
      </c>
    </row>
    <row r="1961" spans="1:25">
      <c r="A1961" s="6">
        <v>2026</v>
      </c>
      <c r="B1961" s="6" t="s">
        <v>530</v>
      </c>
      <c r="C1961" s="6"/>
      <c r="D1961" s="6" t="s">
        <v>459</v>
      </c>
      <c r="E1961" s="6" t="s">
        <v>110</v>
      </c>
      <c r="F1961" s="6" t="s">
        <v>388</v>
      </c>
      <c r="G1961" s="6" t="s">
        <v>528</v>
      </c>
      <c r="H1961" s="6" t="s">
        <v>526</v>
      </c>
      <c r="I1961" s="6"/>
      <c r="J1961" s="6">
        <v>132825.51</v>
      </c>
      <c r="K1961" s="6">
        <v>6075.23</v>
      </c>
      <c r="L1961" s="6">
        <v>1891408.53</v>
      </c>
      <c r="M1961" s="6">
        <v>14996.59</v>
      </c>
      <c r="N1961" s="6">
        <v>101112.75</v>
      </c>
      <c r="O1961" s="6">
        <v>94479.07</v>
      </c>
      <c r="P1961" s="6">
        <v>4434.1099999999997</v>
      </c>
      <c r="Q1961" s="6">
        <v>23372.73</v>
      </c>
      <c r="R1961" s="6">
        <v>78652.479999999996</v>
      </c>
      <c r="S1961" s="6">
        <v>38801.65</v>
      </c>
      <c r="T1961" s="6">
        <v>1.88</v>
      </c>
      <c r="U1961" s="6">
        <v>45301.97</v>
      </c>
      <c r="V1961" s="6">
        <v>141.72</v>
      </c>
      <c r="W1961" s="46">
        <v>45986.360752314802</v>
      </c>
      <c r="X1961" s="6" t="s">
        <v>4399</v>
      </c>
      <c r="Y1961" s="6" t="s">
        <v>518</v>
      </c>
    </row>
    <row r="1962" spans="1:25">
      <c r="A1962" s="6">
        <v>2026</v>
      </c>
      <c r="B1962" s="6" t="s">
        <v>530</v>
      </c>
      <c r="C1962" s="6"/>
      <c r="D1962" s="6" t="s">
        <v>460</v>
      </c>
      <c r="E1962" s="6" t="s">
        <v>111</v>
      </c>
      <c r="F1962" s="6" t="s">
        <v>388</v>
      </c>
      <c r="G1962" s="6" t="s">
        <v>528</v>
      </c>
      <c r="H1962" s="6" t="s">
        <v>526</v>
      </c>
      <c r="I1962" s="6"/>
      <c r="J1962" s="6">
        <v>8833077.5199999996</v>
      </c>
      <c r="K1962" s="6">
        <v>367084.36</v>
      </c>
      <c r="L1962" s="6">
        <v>53277803.920000002</v>
      </c>
      <c r="M1962" s="6">
        <v>12041403.310000001</v>
      </c>
      <c r="N1962" s="6">
        <v>11754844.99</v>
      </c>
      <c r="O1962" s="6">
        <v>23670670.91</v>
      </c>
      <c r="P1962" s="6">
        <v>131480.17000000001</v>
      </c>
      <c r="Q1962" s="6">
        <v>7972503.9800000004</v>
      </c>
      <c r="R1962" s="6">
        <v>2589792.65</v>
      </c>
      <c r="S1962" s="6">
        <v>1891886.52</v>
      </c>
      <c r="T1962" s="6">
        <v>56224.15</v>
      </c>
      <c r="U1962" s="6">
        <v>1479452.55</v>
      </c>
      <c r="V1962" s="6">
        <v>4313.08</v>
      </c>
      <c r="W1962" s="46">
        <v>45986.360752314802</v>
      </c>
      <c r="X1962" s="6" t="s">
        <v>4399</v>
      </c>
      <c r="Y1962" s="6" t="s">
        <v>518</v>
      </c>
    </row>
    <row r="1963" spans="1:25">
      <c r="A1963" s="6">
        <v>2026</v>
      </c>
      <c r="B1963" s="6" t="s">
        <v>530</v>
      </c>
      <c r="C1963" s="6"/>
      <c r="D1963" s="6" t="s">
        <v>461</v>
      </c>
      <c r="E1963" s="6" t="s">
        <v>112</v>
      </c>
      <c r="F1963" s="6" t="s">
        <v>388</v>
      </c>
      <c r="G1963" s="6" t="s">
        <v>528</v>
      </c>
      <c r="H1963" s="6" t="s">
        <v>526</v>
      </c>
      <c r="I1963" s="6"/>
      <c r="J1963" s="6">
        <v>0</v>
      </c>
      <c r="K1963" s="6">
        <v>0</v>
      </c>
      <c r="L1963" s="6">
        <v>0</v>
      </c>
      <c r="M1963" s="6">
        <v>0</v>
      </c>
      <c r="N1963" s="6">
        <v>0</v>
      </c>
      <c r="O1963" s="6">
        <v>0</v>
      </c>
      <c r="P1963" s="6">
        <v>0</v>
      </c>
      <c r="Q1963" s="6">
        <v>0</v>
      </c>
      <c r="R1963" s="6">
        <v>0</v>
      </c>
      <c r="S1963" s="6">
        <v>0</v>
      </c>
      <c r="T1963" s="6">
        <v>0</v>
      </c>
      <c r="U1963" s="6">
        <v>0</v>
      </c>
      <c r="V1963" s="6">
        <v>0</v>
      </c>
      <c r="W1963" s="46">
        <v>45986.360752314802</v>
      </c>
      <c r="X1963" s="6" t="s">
        <v>4399</v>
      </c>
      <c r="Y1963" s="6" t="s">
        <v>518</v>
      </c>
    </row>
    <row r="1964" spans="1:25">
      <c r="A1964" s="6">
        <v>2026</v>
      </c>
      <c r="B1964" s="6" t="s">
        <v>530</v>
      </c>
      <c r="C1964" s="6"/>
      <c r="D1964" s="6" t="s">
        <v>462</v>
      </c>
      <c r="E1964" s="6" t="s">
        <v>113</v>
      </c>
      <c r="F1964" s="6" t="s">
        <v>388</v>
      </c>
      <c r="G1964" s="6" t="s">
        <v>528</v>
      </c>
      <c r="H1964" s="6" t="s">
        <v>526</v>
      </c>
      <c r="I1964" s="6"/>
      <c r="J1964" s="6">
        <v>0</v>
      </c>
      <c r="K1964" s="6">
        <v>0</v>
      </c>
      <c r="L1964" s="6">
        <v>0</v>
      </c>
      <c r="M1964" s="6">
        <v>0</v>
      </c>
      <c r="N1964" s="6">
        <v>0</v>
      </c>
      <c r="O1964" s="6">
        <v>0</v>
      </c>
      <c r="P1964" s="6">
        <v>0</v>
      </c>
      <c r="Q1964" s="6">
        <v>0</v>
      </c>
      <c r="R1964" s="6">
        <v>0</v>
      </c>
      <c r="S1964" s="6">
        <v>0</v>
      </c>
      <c r="T1964" s="6">
        <v>0</v>
      </c>
      <c r="U1964" s="6">
        <v>0</v>
      </c>
      <c r="V1964" s="6">
        <v>0</v>
      </c>
      <c r="W1964" s="46">
        <v>45986.360752314802</v>
      </c>
      <c r="X1964" s="6" t="s">
        <v>4399</v>
      </c>
      <c r="Y1964" s="6" t="s">
        <v>518</v>
      </c>
    </row>
    <row r="1965" spans="1:25">
      <c r="A1965" s="6">
        <v>2026</v>
      </c>
      <c r="B1965" s="6" t="s">
        <v>530</v>
      </c>
      <c r="C1965" s="6"/>
      <c r="D1965" s="6" t="s">
        <v>463</v>
      </c>
      <c r="E1965" s="6" t="s">
        <v>114</v>
      </c>
      <c r="F1965" s="6" t="s">
        <v>388</v>
      </c>
      <c r="G1965" s="6" t="s">
        <v>528</v>
      </c>
      <c r="H1965" s="6" t="s">
        <v>526</v>
      </c>
      <c r="I1965" s="6"/>
      <c r="J1965" s="6">
        <v>0</v>
      </c>
      <c r="K1965" s="6">
        <v>0</v>
      </c>
      <c r="L1965" s="6">
        <v>0</v>
      </c>
      <c r="M1965" s="6">
        <v>0</v>
      </c>
      <c r="N1965" s="6">
        <v>0</v>
      </c>
      <c r="O1965" s="6">
        <v>0</v>
      </c>
      <c r="P1965" s="6">
        <v>0</v>
      </c>
      <c r="Q1965" s="6">
        <v>0</v>
      </c>
      <c r="R1965" s="6">
        <v>0</v>
      </c>
      <c r="S1965" s="6">
        <v>0</v>
      </c>
      <c r="T1965" s="6">
        <v>0</v>
      </c>
      <c r="U1965" s="6">
        <v>0</v>
      </c>
      <c r="V1965" s="6">
        <v>0</v>
      </c>
      <c r="W1965" s="46">
        <v>45986.360752314802</v>
      </c>
      <c r="X1965" s="6" t="s">
        <v>4399</v>
      </c>
      <c r="Y1965" s="6" t="s">
        <v>518</v>
      </c>
    </row>
    <row r="1966" spans="1:25">
      <c r="A1966" s="6">
        <v>2026</v>
      </c>
      <c r="B1966" s="6" t="s">
        <v>530</v>
      </c>
      <c r="C1966" s="6"/>
      <c r="D1966" s="6" t="s">
        <v>464</v>
      </c>
      <c r="E1966" s="6" t="s">
        <v>115</v>
      </c>
      <c r="F1966" s="6" t="s">
        <v>388</v>
      </c>
      <c r="G1966" s="6" t="s">
        <v>528</v>
      </c>
      <c r="H1966" s="6" t="s">
        <v>526</v>
      </c>
      <c r="I1966" s="6"/>
      <c r="J1966" s="6">
        <v>2085514.7</v>
      </c>
      <c r="K1966" s="6">
        <v>95218.93</v>
      </c>
      <c r="L1966" s="6">
        <v>29753338.899999999</v>
      </c>
      <c r="M1966" s="6">
        <v>35242.949999999997</v>
      </c>
      <c r="N1966" s="6">
        <v>1585539.1</v>
      </c>
      <c r="O1966" s="6">
        <v>1700642.43</v>
      </c>
      <c r="P1966" s="6">
        <v>69434.149999999994</v>
      </c>
      <c r="Q1966" s="6">
        <v>365965.2</v>
      </c>
      <c r="R1966" s="6">
        <v>1210801.29</v>
      </c>
      <c r="S1966" s="6">
        <v>608000.31000000006</v>
      </c>
      <c r="T1966" s="6">
        <v>29.5</v>
      </c>
      <c r="U1966" s="6">
        <v>710958.75</v>
      </c>
      <c r="V1966" s="6">
        <v>2221.96</v>
      </c>
      <c r="W1966" s="46">
        <v>45986.360752314802</v>
      </c>
      <c r="X1966" s="6" t="s">
        <v>4399</v>
      </c>
      <c r="Y1966" s="6" t="s">
        <v>518</v>
      </c>
    </row>
    <row r="1967" spans="1:25">
      <c r="A1967" s="6">
        <v>2026</v>
      </c>
      <c r="B1967" s="6" t="s">
        <v>530</v>
      </c>
      <c r="C1967" s="6"/>
      <c r="D1967" s="6" t="s">
        <v>465</v>
      </c>
      <c r="E1967" s="6" t="s">
        <v>116</v>
      </c>
      <c r="F1967" s="6" t="s">
        <v>388</v>
      </c>
      <c r="G1967" s="6" t="s">
        <v>528</v>
      </c>
      <c r="H1967" s="6" t="s">
        <v>526</v>
      </c>
      <c r="I1967" s="6"/>
      <c r="J1967" s="6">
        <v>0</v>
      </c>
      <c r="K1967" s="6">
        <v>0</v>
      </c>
      <c r="L1967" s="6">
        <v>658903.44999999995</v>
      </c>
      <c r="M1967" s="6">
        <v>0</v>
      </c>
      <c r="N1967" s="6">
        <v>0</v>
      </c>
      <c r="O1967" s="6">
        <v>0</v>
      </c>
      <c r="P1967" s="6">
        <v>0</v>
      </c>
      <c r="Q1967" s="6">
        <v>0</v>
      </c>
      <c r="R1967" s="6">
        <v>0</v>
      </c>
      <c r="S1967" s="6">
        <v>0</v>
      </c>
      <c r="T1967" s="6">
        <v>0</v>
      </c>
      <c r="U1967" s="6">
        <v>0</v>
      </c>
      <c r="V1967" s="6">
        <v>0</v>
      </c>
      <c r="W1967" s="46">
        <v>45986.360752314802</v>
      </c>
      <c r="X1967" s="6" t="s">
        <v>4399</v>
      </c>
      <c r="Y1967" s="6" t="s">
        <v>518</v>
      </c>
    </row>
    <row r="1968" spans="1:25">
      <c r="A1968" s="6">
        <v>2026</v>
      </c>
      <c r="B1968" s="6" t="s">
        <v>530</v>
      </c>
      <c r="C1968" s="6"/>
      <c r="D1968" s="6" t="s">
        <v>472</v>
      </c>
      <c r="E1968" s="6" t="s">
        <v>159</v>
      </c>
      <c r="F1968" s="6" t="s">
        <v>388</v>
      </c>
      <c r="G1968" s="6" t="s">
        <v>528</v>
      </c>
      <c r="H1968" s="6" t="s">
        <v>526</v>
      </c>
      <c r="I1968" s="6"/>
      <c r="J1968" s="6">
        <v>1508620.89</v>
      </c>
      <c r="K1968" s="6">
        <v>12354.91</v>
      </c>
      <c r="L1968" s="6">
        <v>1988.08</v>
      </c>
      <c r="M1968" s="6">
        <v>74251.23</v>
      </c>
      <c r="N1968" s="6">
        <v>289275.69</v>
      </c>
      <c r="O1968" s="6">
        <v>2403834.98</v>
      </c>
      <c r="P1968" s="6">
        <v>4242.2700000000004</v>
      </c>
      <c r="Q1968" s="6">
        <v>103505.8</v>
      </c>
      <c r="R1968" s="6">
        <v>414159.63</v>
      </c>
      <c r="S1968" s="6">
        <v>62621.32</v>
      </c>
      <c r="T1968" s="6">
        <v>1.56</v>
      </c>
      <c r="U1968" s="6">
        <v>86623.91</v>
      </c>
      <c r="V1968" s="6">
        <v>125.45</v>
      </c>
      <c r="W1968" s="46">
        <v>45986.360752314802</v>
      </c>
      <c r="X1968" s="6" t="s">
        <v>4399</v>
      </c>
      <c r="Y1968" s="6" t="s">
        <v>518</v>
      </c>
    </row>
    <row r="1969" spans="1:25">
      <c r="A1969" s="6">
        <v>2026</v>
      </c>
      <c r="B1969" s="6" t="s">
        <v>530</v>
      </c>
      <c r="C1969" s="6"/>
      <c r="D1969" s="6" t="s">
        <v>469</v>
      </c>
      <c r="E1969" s="6" t="s">
        <v>121</v>
      </c>
      <c r="F1969" s="6" t="s">
        <v>388</v>
      </c>
      <c r="G1969" s="6" t="s">
        <v>528</v>
      </c>
      <c r="H1969" s="6" t="s">
        <v>526</v>
      </c>
      <c r="I1969" s="6"/>
      <c r="J1969" s="6">
        <v>1500744.2</v>
      </c>
      <c r="K1969" s="6">
        <v>12222.27</v>
      </c>
      <c r="L1969" s="6">
        <v>1965.48</v>
      </c>
      <c r="M1969" s="6">
        <v>73644.3</v>
      </c>
      <c r="N1969" s="6">
        <v>285433.59000000003</v>
      </c>
      <c r="O1969" s="6">
        <v>2389797.02</v>
      </c>
      <c r="P1969" s="6">
        <v>4175.99</v>
      </c>
      <c r="Q1969" s="6">
        <v>61984.61</v>
      </c>
      <c r="R1969" s="6">
        <v>407623.99</v>
      </c>
      <c r="S1969" s="6">
        <v>61332.23</v>
      </c>
      <c r="T1969" s="6">
        <v>1.53</v>
      </c>
      <c r="U1969" s="6">
        <v>85033.74</v>
      </c>
      <c r="V1969" s="6">
        <v>123.39</v>
      </c>
      <c r="W1969" s="46">
        <v>45986.360752314802</v>
      </c>
      <c r="X1969" s="6" t="s">
        <v>4399</v>
      </c>
      <c r="Y1969" s="6" t="s">
        <v>518</v>
      </c>
    </row>
    <row r="1970" spans="1:25">
      <c r="A1970" s="6">
        <v>2026</v>
      </c>
      <c r="B1970" s="6" t="s">
        <v>530</v>
      </c>
      <c r="C1970" s="6"/>
      <c r="D1970" s="6" t="s">
        <v>387</v>
      </c>
      <c r="E1970" s="6" t="s">
        <v>39</v>
      </c>
      <c r="F1970" s="6" t="s">
        <v>388</v>
      </c>
      <c r="G1970" s="6" t="s">
        <v>528</v>
      </c>
      <c r="H1970" s="6" t="s">
        <v>526</v>
      </c>
      <c r="I1970" s="6"/>
      <c r="J1970" s="6">
        <v>7876.69</v>
      </c>
      <c r="K1970" s="6">
        <v>132.63999999999999</v>
      </c>
      <c r="L1970" s="6">
        <v>22.6</v>
      </c>
      <c r="M1970" s="6">
        <v>606.92999999999995</v>
      </c>
      <c r="N1970" s="6">
        <v>3842.1</v>
      </c>
      <c r="O1970" s="6">
        <v>14037.96</v>
      </c>
      <c r="P1970" s="6">
        <v>66.28</v>
      </c>
      <c r="Q1970" s="6">
        <v>41521.19</v>
      </c>
      <c r="R1970" s="6">
        <v>6535.64</v>
      </c>
      <c r="S1970" s="6">
        <v>1289.0899999999999</v>
      </c>
      <c r="T1970" s="6">
        <v>0.03</v>
      </c>
      <c r="U1970" s="6">
        <v>1590.17</v>
      </c>
      <c r="V1970" s="6">
        <v>2.06</v>
      </c>
      <c r="W1970" s="46">
        <v>45986.360752314802</v>
      </c>
      <c r="X1970" s="6" t="s">
        <v>4399</v>
      </c>
      <c r="Y1970" s="6" t="s">
        <v>518</v>
      </c>
    </row>
    <row r="1971" spans="1:25">
      <c r="A1971" s="6">
        <v>2026</v>
      </c>
      <c r="B1971" s="6" t="s">
        <v>530</v>
      </c>
      <c r="C1971" s="6"/>
      <c r="D1971" s="6" t="s">
        <v>389</v>
      </c>
      <c r="E1971" s="6" t="s">
        <v>40</v>
      </c>
      <c r="F1971" s="6" t="s">
        <v>388</v>
      </c>
      <c r="G1971" s="6" t="s">
        <v>528</v>
      </c>
      <c r="H1971" s="6" t="s">
        <v>526</v>
      </c>
      <c r="I1971" s="6"/>
      <c r="J1971" s="6">
        <v>47938.25</v>
      </c>
      <c r="K1971" s="6">
        <v>389.53</v>
      </c>
      <c r="L1971" s="6">
        <v>55.36</v>
      </c>
      <c r="M1971" s="6">
        <v>2353.4499999999998</v>
      </c>
      <c r="N1971" s="6">
        <v>9079.92</v>
      </c>
      <c r="O1971" s="6">
        <v>76364.52</v>
      </c>
      <c r="P1971" s="6">
        <v>132.82</v>
      </c>
      <c r="Q1971" s="6">
        <v>1977.66</v>
      </c>
      <c r="R1971" s="6">
        <v>12962.9</v>
      </c>
      <c r="S1971" s="6">
        <v>1664.23</v>
      </c>
      <c r="T1971" s="6">
        <v>0.05</v>
      </c>
      <c r="U1971" s="6">
        <v>2676.23</v>
      </c>
      <c r="V1971" s="6">
        <v>3.92</v>
      </c>
      <c r="W1971" s="46">
        <v>45986.360752314802</v>
      </c>
      <c r="X1971" s="6" t="s">
        <v>4399</v>
      </c>
      <c r="Y1971" s="6" t="s">
        <v>518</v>
      </c>
    </row>
    <row r="1972" spans="1:25">
      <c r="A1972" s="6">
        <v>2026</v>
      </c>
      <c r="B1972" s="6" t="s">
        <v>530</v>
      </c>
      <c r="C1972" s="6"/>
      <c r="D1972" s="6" t="s">
        <v>390</v>
      </c>
      <c r="E1972" s="6" t="s">
        <v>41</v>
      </c>
      <c r="F1972" s="6" t="s">
        <v>388</v>
      </c>
      <c r="G1972" s="6" t="s">
        <v>528</v>
      </c>
      <c r="H1972" s="6" t="s">
        <v>526</v>
      </c>
      <c r="I1972" s="6"/>
      <c r="J1972" s="6">
        <v>62031.07</v>
      </c>
      <c r="K1972" s="6">
        <v>8332.76</v>
      </c>
      <c r="L1972" s="6">
        <v>821.15</v>
      </c>
      <c r="M1972" s="6">
        <v>319786.63</v>
      </c>
      <c r="N1972" s="6">
        <v>148183.29</v>
      </c>
      <c r="O1972" s="6">
        <v>812921.32</v>
      </c>
      <c r="P1972" s="6">
        <v>1264.49</v>
      </c>
      <c r="Q1972" s="6">
        <v>68432.08</v>
      </c>
      <c r="R1972" s="6">
        <v>141410.9</v>
      </c>
      <c r="S1972" s="6">
        <v>25490.639999999999</v>
      </c>
      <c r="T1972" s="6">
        <v>0.38</v>
      </c>
      <c r="U1972" s="6">
        <v>29753.45</v>
      </c>
      <c r="V1972" s="6">
        <v>30.61</v>
      </c>
      <c r="W1972" s="46">
        <v>45986.360752314802</v>
      </c>
      <c r="X1972" s="6" t="s">
        <v>4399</v>
      </c>
      <c r="Y1972" s="6" t="s">
        <v>518</v>
      </c>
    </row>
    <row r="1973" spans="1:25">
      <c r="A1973" s="6">
        <v>2026</v>
      </c>
      <c r="B1973" s="6" t="s">
        <v>530</v>
      </c>
      <c r="C1973" s="6"/>
      <c r="D1973" s="6" t="s">
        <v>391</v>
      </c>
      <c r="E1973" s="6" t="s">
        <v>42</v>
      </c>
      <c r="F1973" s="6" t="s">
        <v>388</v>
      </c>
      <c r="G1973" s="6" t="s">
        <v>528</v>
      </c>
      <c r="H1973" s="6" t="s">
        <v>526</v>
      </c>
      <c r="I1973" s="6"/>
      <c r="J1973" s="6">
        <v>72977.94</v>
      </c>
      <c r="K1973" s="6">
        <v>9729.76</v>
      </c>
      <c r="L1973" s="6">
        <v>628.08000000000004</v>
      </c>
      <c r="M1973" s="6">
        <v>5156.16</v>
      </c>
      <c r="N1973" s="6">
        <v>230771.29</v>
      </c>
      <c r="O1973" s="6">
        <v>1893489.23</v>
      </c>
      <c r="P1973" s="6">
        <v>1882.69</v>
      </c>
      <c r="Q1973" s="6">
        <v>9741.76</v>
      </c>
      <c r="R1973" s="6">
        <v>235263.06</v>
      </c>
      <c r="S1973" s="6">
        <v>28499.83</v>
      </c>
      <c r="T1973" s="6">
        <v>0.78</v>
      </c>
      <c r="U1973" s="6">
        <v>26658.85</v>
      </c>
      <c r="V1973" s="6">
        <v>56.59</v>
      </c>
      <c r="W1973" s="46">
        <v>45986.360752314802</v>
      </c>
      <c r="X1973" s="6" t="s">
        <v>4399</v>
      </c>
      <c r="Y1973" s="6" t="s">
        <v>518</v>
      </c>
    </row>
    <row r="1974" spans="1:25">
      <c r="A1974" s="6">
        <v>2026</v>
      </c>
      <c r="B1974" s="6" t="s">
        <v>530</v>
      </c>
      <c r="C1974" s="6"/>
      <c r="D1974" s="6" t="s">
        <v>392</v>
      </c>
      <c r="E1974" s="6" t="s">
        <v>43</v>
      </c>
      <c r="F1974" s="6" t="s">
        <v>388</v>
      </c>
      <c r="G1974" s="6" t="s">
        <v>528</v>
      </c>
      <c r="H1974" s="6" t="s">
        <v>526</v>
      </c>
      <c r="I1974" s="6"/>
      <c r="J1974" s="6">
        <v>36063.78</v>
      </c>
      <c r="K1974" s="6">
        <v>13813.63</v>
      </c>
      <c r="L1974" s="6">
        <v>567.39</v>
      </c>
      <c r="M1974" s="6">
        <v>6556.27</v>
      </c>
      <c r="N1974" s="6">
        <v>199873.43</v>
      </c>
      <c r="O1974" s="6">
        <v>2004408.24</v>
      </c>
      <c r="P1974" s="6">
        <v>1826.82</v>
      </c>
      <c r="Q1974" s="6">
        <v>9437.24</v>
      </c>
      <c r="R1974" s="6">
        <v>114924.06</v>
      </c>
      <c r="S1974" s="6">
        <v>45021.94</v>
      </c>
      <c r="T1974" s="6">
        <v>0.78</v>
      </c>
      <c r="U1974" s="6">
        <v>27511.66</v>
      </c>
      <c r="V1974" s="6">
        <v>57.24</v>
      </c>
      <c r="W1974" s="46">
        <v>45986.360752314802</v>
      </c>
      <c r="X1974" s="6" t="s">
        <v>4399</v>
      </c>
      <c r="Y1974" s="6" t="s">
        <v>518</v>
      </c>
    </row>
    <row r="1975" spans="1:25">
      <c r="A1975" s="6">
        <v>2026</v>
      </c>
      <c r="B1975" s="6" t="s">
        <v>530</v>
      </c>
      <c r="C1975" s="6"/>
      <c r="D1975" s="6" t="s">
        <v>473</v>
      </c>
      <c r="E1975" s="6" t="s">
        <v>169</v>
      </c>
      <c r="F1975" s="6" t="s">
        <v>388</v>
      </c>
      <c r="G1975" s="6" t="s">
        <v>528</v>
      </c>
      <c r="H1975" s="6" t="s">
        <v>526</v>
      </c>
      <c r="I1975" s="6"/>
      <c r="J1975" s="6">
        <v>41182.550000000003</v>
      </c>
      <c r="K1975" s="6">
        <v>5853.82</v>
      </c>
      <c r="L1975" s="6">
        <v>233578.43</v>
      </c>
      <c r="M1975" s="6">
        <v>41940.61</v>
      </c>
      <c r="N1975" s="6">
        <v>29788.93</v>
      </c>
      <c r="O1975" s="6">
        <v>544905.18999999994</v>
      </c>
      <c r="P1975" s="6">
        <v>809.87</v>
      </c>
      <c r="Q1975" s="6">
        <v>6728.91</v>
      </c>
      <c r="R1975" s="6">
        <v>27321.119999999999</v>
      </c>
      <c r="S1975" s="6">
        <v>10209.120000000001</v>
      </c>
      <c r="T1975" s="6">
        <v>0.3</v>
      </c>
      <c r="U1975" s="6">
        <v>39329.01</v>
      </c>
      <c r="V1975" s="6">
        <v>22.04</v>
      </c>
      <c r="W1975" s="46">
        <v>45986.360752314802</v>
      </c>
      <c r="X1975" s="6" t="s">
        <v>4399</v>
      </c>
      <c r="Y1975" s="6" t="s">
        <v>518</v>
      </c>
    </row>
    <row r="1976" spans="1:25">
      <c r="A1976" s="6">
        <v>2026</v>
      </c>
      <c r="B1976" s="6" t="s">
        <v>530</v>
      </c>
      <c r="C1976" s="6"/>
      <c r="D1976" s="6" t="s">
        <v>474</v>
      </c>
      <c r="E1976" s="6" t="s">
        <v>475</v>
      </c>
      <c r="F1976" s="6" t="s">
        <v>388</v>
      </c>
      <c r="G1976" s="6" t="s">
        <v>528</v>
      </c>
      <c r="H1976" s="6" t="s">
        <v>526</v>
      </c>
      <c r="I1976" s="6"/>
      <c r="J1976" s="6">
        <v>37380.239999999998</v>
      </c>
      <c r="K1976" s="6">
        <v>5641.42</v>
      </c>
      <c r="L1976" s="6">
        <v>232112.21</v>
      </c>
      <c r="M1976" s="6">
        <v>41178.5</v>
      </c>
      <c r="N1976" s="6">
        <v>24632.799999999999</v>
      </c>
      <c r="O1976" s="6">
        <v>395713.31</v>
      </c>
      <c r="P1976" s="6">
        <v>690.89</v>
      </c>
      <c r="Q1976" s="6">
        <v>6101.88</v>
      </c>
      <c r="R1976" s="6">
        <v>24998.57</v>
      </c>
      <c r="S1976" s="6">
        <v>9275.32</v>
      </c>
      <c r="T1976" s="6">
        <v>0.25</v>
      </c>
      <c r="U1976" s="6">
        <v>37399.06</v>
      </c>
      <c r="V1976" s="6">
        <v>18.38</v>
      </c>
      <c r="W1976" s="46">
        <v>45986.360752314802</v>
      </c>
      <c r="X1976" s="6" t="s">
        <v>4399</v>
      </c>
      <c r="Y1976" s="6" t="s">
        <v>518</v>
      </c>
    </row>
    <row r="1977" spans="1:25">
      <c r="A1977" s="6">
        <v>2026</v>
      </c>
      <c r="B1977" s="6" t="s">
        <v>530</v>
      </c>
      <c r="C1977" s="6"/>
      <c r="D1977" s="6" t="s">
        <v>393</v>
      </c>
      <c r="E1977" s="6" t="s">
        <v>44</v>
      </c>
      <c r="F1977" s="6" t="s">
        <v>388</v>
      </c>
      <c r="G1977" s="6" t="s">
        <v>528</v>
      </c>
      <c r="H1977" s="6" t="s">
        <v>526</v>
      </c>
      <c r="I1977" s="6"/>
      <c r="J1977" s="6">
        <v>10510.53</v>
      </c>
      <c r="K1977" s="6">
        <v>579.65</v>
      </c>
      <c r="L1977" s="6">
        <v>30283.52</v>
      </c>
      <c r="M1977" s="6">
        <v>30705.57</v>
      </c>
      <c r="N1977" s="6">
        <v>3851.82</v>
      </c>
      <c r="O1977" s="6">
        <v>4837.29</v>
      </c>
      <c r="P1977" s="6">
        <v>77.349999999999994</v>
      </c>
      <c r="Q1977" s="6">
        <v>450.13</v>
      </c>
      <c r="R1977" s="6">
        <v>5836.5</v>
      </c>
      <c r="S1977" s="6">
        <v>1508.74</v>
      </c>
      <c r="T1977" s="6">
        <v>0</v>
      </c>
      <c r="U1977" s="6">
        <v>3848.98</v>
      </c>
      <c r="V1977" s="6">
        <v>0</v>
      </c>
      <c r="W1977" s="46">
        <v>45986.360752314802</v>
      </c>
      <c r="X1977" s="6" t="s">
        <v>4399</v>
      </c>
      <c r="Y1977" s="6" t="s">
        <v>518</v>
      </c>
    </row>
    <row r="1978" spans="1:25">
      <c r="A1978" s="6">
        <v>2026</v>
      </c>
      <c r="B1978" s="6" t="s">
        <v>530</v>
      </c>
      <c r="C1978" s="6"/>
      <c r="D1978" s="6" t="s">
        <v>394</v>
      </c>
      <c r="E1978" s="6" t="s">
        <v>45</v>
      </c>
      <c r="F1978" s="6" t="s">
        <v>388</v>
      </c>
      <c r="G1978" s="6" t="s">
        <v>528</v>
      </c>
      <c r="H1978" s="6" t="s">
        <v>526</v>
      </c>
      <c r="I1978" s="6"/>
      <c r="J1978" s="6">
        <v>24811.84</v>
      </c>
      <c r="K1978" s="6">
        <v>4700.8900000000003</v>
      </c>
      <c r="L1978" s="6">
        <v>201785.31</v>
      </c>
      <c r="M1978" s="6">
        <v>9911.91</v>
      </c>
      <c r="N1978" s="6">
        <v>17562.38</v>
      </c>
      <c r="O1978" s="6">
        <v>382486.39</v>
      </c>
      <c r="P1978" s="6">
        <v>574.07000000000005</v>
      </c>
      <c r="Q1978" s="6">
        <v>3022.25</v>
      </c>
      <c r="R1978" s="6">
        <v>10403.27</v>
      </c>
      <c r="S1978" s="6">
        <v>6899.05</v>
      </c>
      <c r="T1978" s="6">
        <v>0.24</v>
      </c>
      <c r="U1978" s="6">
        <v>21007.15</v>
      </c>
      <c r="V1978" s="6">
        <v>17.29</v>
      </c>
      <c r="W1978" s="46">
        <v>45986.360752314802</v>
      </c>
      <c r="X1978" s="6" t="s">
        <v>4399</v>
      </c>
      <c r="Y1978" s="6" t="s">
        <v>518</v>
      </c>
    </row>
    <row r="1979" spans="1:25">
      <c r="A1979" s="6">
        <v>2026</v>
      </c>
      <c r="B1979" s="6" t="s">
        <v>530</v>
      </c>
      <c r="C1979" s="6"/>
      <c r="D1979" s="6" t="s">
        <v>395</v>
      </c>
      <c r="E1979" s="6" t="s">
        <v>46</v>
      </c>
      <c r="F1979" s="6" t="s">
        <v>388</v>
      </c>
      <c r="G1979" s="6" t="s">
        <v>528</v>
      </c>
      <c r="H1979" s="6" t="s">
        <v>526</v>
      </c>
      <c r="I1979" s="6"/>
      <c r="J1979" s="6">
        <v>2057.87</v>
      </c>
      <c r="K1979" s="6">
        <v>360.88</v>
      </c>
      <c r="L1979" s="6">
        <v>43.38</v>
      </c>
      <c r="M1979" s="6">
        <v>561.02</v>
      </c>
      <c r="N1979" s="6">
        <v>3218.6</v>
      </c>
      <c r="O1979" s="6">
        <v>8389.6299999999992</v>
      </c>
      <c r="P1979" s="6">
        <v>39.47</v>
      </c>
      <c r="Q1979" s="6">
        <v>2629.5</v>
      </c>
      <c r="R1979" s="6">
        <v>8758.7999999999993</v>
      </c>
      <c r="S1979" s="6">
        <v>867.53</v>
      </c>
      <c r="T1979" s="6">
        <v>0.01</v>
      </c>
      <c r="U1979" s="6">
        <v>12542.93</v>
      </c>
      <c r="V1979" s="6">
        <v>1.0900000000000001</v>
      </c>
      <c r="W1979" s="46">
        <v>45986.360752314802</v>
      </c>
      <c r="X1979" s="6" t="s">
        <v>4399</v>
      </c>
      <c r="Y1979" s="6" t="s">
        <v>518</v>
      </c>
    </row>
    <row r="1980" spans="1:25">
      <c r="A1980" s="6">
        <v>2026</v>
      </c>
      <c r="B1980" s="6" t="s">
        <v>530</v>
      </c>
      <c r="C1980" s="6"/>
      <c r="D1980" s="6" t="s">
        <v>476</v>
      </c>
      <c r="E1980" s="6" t="s">
        <v>477</v>
      </c>
      <c r="F1980" s="6" t="s">
        <v>388</v>
      </c>
      <c r="G1980" s="6" t="s">
        <v>528</v>
      </c>
      <c r="H1980" s="6" t="s">
        <v>526</v>
      </c>
      <c r="I1980" s="6"/>
      <c r="J1980" s="6">
        <v>3802.31</v>
      </c>
      <c r="K1980" s="6">
        <v>212.4</v>
      </c>
      <c r="L1980" s="6">
        <v>1466.22</v>
      </c>
      <c r="M1980" s="6">
        <v>762.11</v>
      </c>
      <c r="N1980" s="6">
        <v>5156.13</v>
      </c>
      <c r="O1980" s="6">
        <v>149191.88</v>
      </c>
      <c r="P1980" s="6">
        <v>118.98</v>
      </c>
      <c r="Q1980" s="6">
        <v>627.03</v>
      </c>
      <c r="R1980" s="6">
        <v>2322.5500000000002</v>
      </c>
      <c r="S1980" s="6">
        <v>933.8</v>
      </c>
      <c r="T1980" s="6">
        <v>0.05</v>
      </c>
      <c r="U1980" s="6">
        <v>1929.95</v>
      </c>
      <c r="V1980" s="6">
        <v>3.66</v>
      </c>
      <c r="W1980" s="46">
        <v>45986.360752314802</v>
      </c>
      <c r="X1980" s="6" t="s">
        <v>4399</v>
      </c>
      <c r="Y1980" s="6" t="s">
        <v>518</v>
      </c>
    </row>
    <row r="1981" spans="1:25">
      <c r="A1981" s="6">
        <v>2026</v>
      </c>
      <c r="B1981" s="6" t="s">
        <v>530</v>
      </c>
      <c r="C1981" s="6"/>
      <c r="D1981" s="6" t="s">
        <v>396</v>
      </c>
      <c r="E1981" s="6" t="s">
        <v>47</v>
      </c>
      <c r="F1981" s="6" t="s">
        <v>388</v>
      </c>
      <c r="G1981" s="6" t="s">
        <v>528</v>
      </c>
      <c r="H1981" s="6" t="s">
        <v>526</v>
      </c>
      <c r="I1981" s="6"/>
      <c r="J1981" s="6">
        <v>3802.31</v>
      </c>
      <c r="K1981" s="6">
        <v>212.4</v>
      </c>
      <c r="L1981" s="6">
        <v>1466.22</v>
      </c>
      <c r="M1981" s="6">
        <v>762.11</v>
      </c>
      <c r="N1981" s="6">
        <v>5156.13</v>
      </c>
      <c r="O1981" s="6">
        <v>149191.88</v>
      </c>
      <c r="P1981" s="6">
        <v>118.98</v>
      </c>
      <c r="Q1981" s="6">
        <v>627.03</v>
      </c>
      <c r="R1981" s="6">
        <v>2322.5500000000002</v>
      </c>
      <c r="S1981" s="6">
        <v>933.8</v>
      </c>
      <c r="T1981" s="6">
        <v>0.05</v>
      </c>
      <c r="U1981" s="6">
        <v>1929.95</v>
      </c>
      <c r="V1981" s="6">
        <v>3.66</v>
      </c>
      <c r="W1981" s="46">
        <v>45986.360752314802</v>
      </c>
      <c r="X1981" s="6" t="s">
        <v>4399</v>
      </c>
      <c r="Y1981" s="6" t="s">
        <v>518</v>
      </c>
    </row>
    <row r="1982" spans="1:25">
      <c r="A1982" s="6">
        <v>2026</v>
      </c>
      <c r="B1982" s="6" t="s">
        <v>530</v>
      </c>
      <c r="C1982" s="6"/>
      <c r="D1982" s="6" t="s">
        <v>397</v>
      </c>
      <c r="E1982" s="6" t="s">
        <v>48</v>
      </c>
      <c r="F1982" s="6" t="s">
        <v>388</v>
      </c>
      <c r="G1982" s="6" t="s">
        <v>528</v>
      </c>
      <c r="H1982" s="6" t="s">
        <v>526</v>
      </c>
      <c r="I1982" s="6"/>
      <c r="J1982" s="6">
        <v>0</v>
      </c>
      <c r="K1982" s="6">
        <v>0</v>
      </c>
      <c r="L1982" s="6">
        <v>0</v>
      </c>
      <c r="M1982" s="6">
        <v>0</v>
      </c>
      <c r="N1982" s="6">
        <v>0</v>
      </c>
      <c r="O1982" s="6">
        <v>0</v>
      </c>
      <c r="P1982" s="6">
        <v>0</v>
      </c>
      <c r="Q1982" s="6">
        <v>0</v>
      </c>
      <c r="R1982" s="6">
        <v>0</v>
      </c>
      <c r="S1982" s="6">
        <v>0</v>
      </c>
      <c r="T1982" s="6">
        <v>0</v>
      </c>
      <c r="U1982" s="6">
        <v>0</v>
      </c>
      <c r="V1982" s="6">
        <v>0</v>
      </c>
      <c r="W1982" s="46">
        <v>45986.360752314802</v>
      </c>
      <c r="X1982" s="6" t="s">
        <v>4399</v>
      </c>
      <c r="Y1982" s="6" t="s">
        <v>518</v>
      </c>
    </row>
    <row r="1983" spans="1:25">
      <c r="A1983" s="6">
        <v>2026</v>
      </c>
      <c r="B1983" s="6" t="s">
        <v>530</v>
      </c>
      <c r="C1983" s="6"/>
      <c r="D1983" s="6" t="s">
        <v>398</v>
      </c>
      <c r="E1983" s="6" t="s">
        <v>49</v>
      </c>
      <c r="F1983" s="6" t="s">
        <v>388</v>
      </c>
      <c r="G1983" s="6" t="s">
        <v>528</v>
      </c>
      <c r="H1983" s="6" t="s">
        <v>526</v>
      </c>
      <c r="I1983" s="6"/>
      <c r="J1983" s="6">
        <v>28893.75</v>
      </c>
      <c r="K1983" s="6">
        <v>9532.42</v>
      </c>
      <c r="L1983" s="6">
        <v>48566.37</v>
      </c>
      <c r="M1983" s="6">
        <v>140981.95000000001</v>
      </c>
      <c r="N1983" s="6">
        <v>141507.79</v>
      </c>
      <c r="O1983" s="6">
        <v>617843.02</v>
      </c>
      <c r="P1983" s="6">
        <v>1023.32</v>
      </c>
      <c r="Q1983" s="6">
        <v>5297.16</v>
      </c>
      <c r="R1983" s="6">
        <v>161880.10999999999</v>
      </c>
      <c r="S1983" s="6">
        <v>20477.38</v>
      </c>
      <c r="T1983" s="6">
        <v>0.35</v>
      </c>
      <c r="U1983" s="6">
        <v>61550.78</v>
      </c>
      <c r="V1983" s="6">
        <v>30.18</v>
      </c>
      <c r="W1983" s="46">
        <v>45986.360752314802</v>
      </c>
      <c r="X1983" s="6" t="s">
        <v>4399</v>
      </c>
      <c r="Y1983" s="6" t="s">
        <v>518</v>
      </c>
    </row>
    <row r="1984" spans="1:25">
      <c r="A1984" s="6">
        <v>2026</v>
      </c>
      <c r="B1984" s="6" t="s">
        <v>530</v>
      </c>
      <c r="C1984" s="6"/>
      <c r="D1984" s="6" t="s">
        <v>399</v>
      </c>
      <c r="E1984" s="6" t="s">
        <v>50</v>
      </c>
      <c r="F1984" s="6" t="s">
        <v>388</v>
      </c>
      <c r="G1984" s="6" t="s">
        <v>528</v>
      </c>
      <c r="H1984" s="6" t="s">
        <v>526</v>
      </c>
      <c r="I1984" s="6"/>
      <c r="J1984" s="6">
        <v>0</v>
      </c>
      <c r="K1984" s="6">
        <v>0</v>
      </c>
      <c r="L1984" s="6">
        <v>0</v>
      </c>
      <c r="M1984" s="6">
        <v>367519.93</v>
      </c>
      <c r="N1984" s="6">
        <v>0</v>
      </c>
      <c r="O1984" s="6">
        <v>0</v>
      </c>
      <c r="P1984" s="6">
        <v>0</v>
      </c>
      <c r="Q1984" s="6">
        <v>0</v>
      </c>
      <c r="R1984" s="6">
        <v>0</v>
      </c>
      <c r="S1984" s="6">
        <v>0</v>
      </c>
      <c r="T1984" s="6">
        <v>0</v>
      </c>
      <c r="U1984" s="6">
        <v>0</v>
      </c>
      <c r="V1984" s="6">
        <v>0</v>
      </c>
      <c r="W1984" s="46">
        <v>45986.360752314802</v>
      </c>
      <c r="X1984" s="6" t="s">
        <v>4399</v>
      </c>
      <c r="Y1984" s="6" t="s">
        <v>518</v>
      </c>
    </row>
    <row r="1985" spans="1:25">
      <c r="A1985" s="6">
        <v>2026</v>
      </c>
      <c r="B1985" s="6" t="s">
        <v>530</v>
      </c>
      <c r="C1985" s="6"/>
      <c r="D1985" s="6" t="s">
        <v>478</v>
      </c>
      <c r="E1985" s="6" t="s">
        <v>479</v>
      </c>
      <c r="F1985" s="6" t="s">
        <v>388</v>
      </c>
      <c r="G1985" s="6" t="s">
        <v>528</v>
      </c>
      <c r="H1985" s="6" t="s">
        <v>526</v>
      </c>
      <c r="I1985" s="6"/>
      <c r="J1985" s="6">
        <v>1797708.23</v>
      </c>
      <c r="K1985" s="6">
        <v>60006.83</v>
      </c>
      <c r="L1985" s="6">
        <v>286204.86</v>
      </c>
      <c r="M1985" s="6">
        <v>958546.23</v>
      </c>
      <c r="N1985" s="6">
        <v>1048480.34</v>
      </c>
      <c r="O1985" s="6">
        <v>8353766.5</v>
      </c>
      <c r="P1985" s="6">
        <v>11182.28</v>
      </c>
      <c r="Q1985" s="6">
        <v>205120.61</v>
      </c>
      <c r="R1985" s="6">
        <v>1107921.78</v>
      </c>
      <c r="S1985" s="6">
        <v>193984.46</v>
      </c>
      <c r="T1985" s="6">
        <v>4.2</v>
      </c>
      <c r="U1985" s="6">
        <v>274103.89</v>
      </c>
      <c r="V1985" s="6">
        <v>326.02999999999997</v>
      </c>
      <c r="W1985" s="46">
        <v>45986.360752314802</v>
      </c>
      <c r="X1985" s="6" t="s">
        <v>4399</v>
      </c>
      <c r="Y1985" s="6" t="s">
        <v>518</v>
      </c>
    </row>
    <row r="1986" spans="1:25">
      <c r="A1986" s="6">
        <v>2026</v>
      </c>
      <c r="B1986" s="6" t="s">
        <v>530</v>
      </c>
      <c r="C1986" s="6"/>
      <c r="D1986" s="6" t="s">
        <v>480</v>
      </c>
      <c r="E1986" s="6" t="s">
        <v>188</v>
      </c>
      <c r="F1986" s="6" t="s">
        <v>388</v>
      </c>
      <c r="G1986" s="6" t="s">
        <v>528</v>
      </c>
      <c r="H1986" s="6" t="s">
        <v>526</v>
      </c>
      <c r="I1986" s="6"/>
      <c r="J1986" s="6">
        <v>876111.47</v>
      </c>
      <c r="K1986" s="6">
        <v>57212.3</v>
      </c>
      <c r="L1986" s="6">
        <v>17842459.600000001</v>
      </c>
      <c r="M1986" s="6">
        <v>452296.38</v>
      </c>
      <c r="N1986" s="6">
        <v>375617.85</v>
      </c>
      <c r="O1986" s="6">
        <v>1401536.58</v>
      </c>
      <c r="P1986" s="6">
        <v>22276.240000000002</v>
      </c>
      <c r="Q1986" s="6">
        <v>160855.91</v>
      </c>
      <c r="R1986" s="6">
        <v>391932.9</v>
      </c>
      <c r="S1986" s="6">
        <v>206717.36</v>
      </c>
      <c r="T1986" s="6">
        <v>50.79</v>
      </c>
      <c r="U1986" s="6">
        <v>593900.21</v>
      </c>
      <c r="V1986" s="6">
        <v>789.62</v>
      </c>
      <c r="W1986" s="46">
        <v>45986.360752314802</v>
      </c>
      <c r="X1986" s="6" t="s">
        <v>4399</v>
      </c>
      <c r="Y1986" s="6" t="s">
        <v>518</v>
      </c>
    </row>
    <row r="1987" spans="1:25">
      <c r="A1987" s="6">
        <v>2026</v>
      </c>
      <c r="B1987" s="6" t="s">
        <v>530</v>
      </c>
      <c r="C1987" s="6"/>
      <c r="D1987" s="6" t="s">
        <v>481</v>
      </c>
      <c r="E1987" s="6" t="s">
        <v>482</v>
      </c>
      <c r="F1987" s="6" t="s">
        <v>388</v>
      </c>
      <c r="G1987" s="6" t="s">
        <v>528</v>
      </c>
      <c r="H1987" s="6" t="s">
        <v>526</v>
      </c>
      <c r="I1987" s="6"/>
      <c r="J1987" s="6">
        <v>767190.45</v>
      </c>
      <c r="K1987" s="6">
        <v>47771.7</v>
      </c>
      <c r="L1987" s="6">
        <v>15998194.74</v>
      </c>
      <c r="M1987" s="6">
        <v>344303.69</v>
      </c>
      <c r="N1987" s="6">
        <v>302645.43</v>
      </c>
      <c r="O1987" s="6">
        <v>1218595.99</v>
      </c>
      <c r="P1987" s="6">
        <v>19653.25</v>
      </c>
      <c r="Q1987" s="6">
        <v>145651.95000000001</v>
      </c>
      <c r="R1987" s="6">
        <v>321391.88</v>
      </c>
      <c r="S1987" s="6">
        <v>180727.08</v>
      </c>
      <c r="T1987" s="6">
        <v>50.34</v>
      </c>
      <c r="U1987" s="6">
        <v>421605.1</v>
      </c>
      <c r="V1987" s="6">
        <v>698.14</v>
      </c>
      <c r="W1987" s="46">
        <v>45986.360752314802</v>
      </c>
      <c r="X1987" s="6" t="s">
        <v>4399</v>
      </c>
      <c r="Y1987" s="6" t="s">
        <v>518</v>
      </c>
    </row>
    <row r="1988" spans="1:25">
      <c r="A1988" s="6">
        <v>2026</v>
      </c>
      <c r="B1988" s="6" t="s">
        <v>530</v>
      </c>
      <c r="C1988" s="6"/>
      <c r="D1988" s="6" t="s">
        <v>400</v>
      </c>
      <c r="E1988" s="6" t="s">
        <v>51</v>
      </c>
      <c r="F1988" s="6" t="s">
        <v>388</v>
      </c>
      <c r="G1988" s="6" t="s">
        <v>528</v>
      </c>
      <c r="H1988" s="6" t="s">
        <v>526</v>
      </c>
      <c r="I1988" s="6"/>
      <c r="J1988" s="6">
        <v>738298.99</v>
      </c>
      <c r="K1988" s="6">
        <v>45096.800000000003</v>
      </c>
      <c r="L1988" s="6">
        <v>15831121.1</v>
      </c>
      <c r="M1988" s="6">
        <v>309469.56</v>
      </c>
      <c r="N1988" s="6">
        <v>276052.84999999998</v>
      </c>
      <c r="O1988" s="6">
        <v>678019.86</v>
      </c>
      <c r="P1988" s="6">
        <v>18925.52</v>
      </c>
      <c r="Q1988" s="6">
        <v>141185.93</v>
      </c>
      <c r="R1988" s="6">
        <v>299954.65000000002</v>
      </c>
      <c r="S1988" s="6">
        <v>165663.23000000001</v>
      </c>
      <c r="T1988" s="6">
        <v>49.75</v>
      </c>
      <c r="U1988" s="6">
        <v>372629.01</v>
      </c>
      <c r="V1988" s="6">
        <v>675.03</v>
      </c>
      <c r="W1988" s="46">
        <v>45986.360752314802</v>
      </c>
      <c r="X1988" s="6" t="s">
        <v>4399</v>
      </c>
      <c r="Y1988" s="6" t="s">
        <v>518</v>
      </c>
    </row>
    <row r="1989" spans="1:25">
      <c r="A1989" s="6">
        <v>2026</v>
      </c>
      <c r="B1989" s="6" t="s">
        <v>530</v>
      </c>
      <c r="C1989" s="6"/>
      <c r="D1989" s="6" t="s">
        <v>401</v>
      </c>
      <c r="E1989" s="6" t="s">
        <v>52</v>
      </c>
      <c r="F1989" s="6" t="s">
        <v>388</v>
      </c>
      <c r="G1989" s="6" t="s">
        <v>528</v>
      </c>
      <c r="H1989" s="6" t="s">
        <v>526</v>
      </c>
      <c r="I1989" s="6"/>
      <c r="J1989" s="6">
        <v>5204.5200000000004</v>
      </c>
      <c r="K1989" s="6">
        <v>317.89999999999998</v>
      </c>
      <c r="L1989" s="6">
        <v>111599.03999999999</v>
      </c>
      <c r="M1989" s="6">
        <v>2181.56</v>
      </c>
      <c r="N1989" s="6">
        <v>1945.99</v>
      </c>
      <c r="O1989" s="6">
        <v>4779.6000000000004</v>
      </c>
      <c r="P1989" s="6">
        <v>133.41</v>
      </c>
      <c r="Q1989" s="6">
        <v>995.27</v>
      </c>
      <c r="R1989" s="6">
        <v>2114.48</v>
      </c>
      <c r="S1989" s="6">
        <v>1167.82</v>
      </c>
      <c r="T1989" s="6">
        <v>0.35</v>
      </c>
      <c r="U1989" s="6">
        <v>2626.79</v>
      </c>
      <c r="V1989" s="6">
        <v>4.76</v>
      </c>
      <c r="W1989" s="46">
        <v>45986.360752314802</v>
      </c>
      <c r="X1989" s="6" t="s">
        <v>4399</v>
      </c>
      <c r="Y1989" s="6" t="s">
        <v>518</v>
      </c>
    </row>
    <row r="1990" spans="1:25">
      <c r="A1990" s="6">
        <v>2026</v>
      </c>
      <c r="B1990" s="6" t="s">
        <v>530</v>
      </c>
      <c r="C1990" s="6"/>
      <c r="D1990" s="6" t="s">
        <v>402</v>
      </c>
      <c r="E1990" s="6" t="s">
        <v>53</v>
      </c>
      <c r="F1990" s="6" t="s">
        <v>388</v>
      </c>
      <c r="G1990" s="6" t="s">
        <v>528</v>
      </c>
      <c r="H1990" s="6" t="s">
        <v>526</v>
      </c>
      <c r="I1990" s="6"/>
      <c r="J1990" s="6">
        <v>14740.74</v>
      </c>
      <c r="K1990" s="6">
        <v>728.3</v>
      </c>
      <c r="L1990" s="6">
        <v>5365.22</v>
      </c>
      <c r="M1990" s="6">
        <v>2736.89</v>
      </c>
      <c r="N1990" s="6">
        <v>12869.35</v>
      </c>
      <c r="O1990" s="6">
        <v>531516.97</v>
      </c>
      <c r="P1990" s="6">
        <v>422.21</v>
      </c>
      <c r="Q1990" s="6">
        <v>2578.94</v>
      </c>
      <c r="R1990" s="6">
        <v>8226.41</v>
      </c>
      <c r="S1990" s="6">
        <v>11053.75</v>
      </c>
      <c r="T1990" s="6">
        <v>0.18</v>
      </c>
      <c r="U1990" s="6">
        <v>5579.66</v>
      </c>
      <c r="V1990" s="6">
        <v>12.78</v>
      </c>
      <c r="W1990" s="46">
        <v>45986.360752314802</v>
      </c>
      <c r="X1990" s="6" t="s">
        <v>4399</v>
      </c>
      <c r="Y1990" s="6" t="s">
        <v>518</v>
      </c>
    </row>
    <row r="1991" spans="1:25">
      <c r="A1991" s="6">
        <v>2026</v>
      </c>
      <c r="B1991" s="6" t="s">
        <v>530</v>
      </c>
      <c r="C1991" s="6"/>
      <c r="D1991" s="6" t="s">
        <v>403</v>
      </c>
      <c r="E1991" s="6" t="s">
        <v>54</v>
      </c>
      <c r="F1991" s="6" t="s">
        <v>388</v>
      </c>
      <c r="G1991" s="6" t="s">
        <v>528</v>
      </c>
      <c r="H1991" s="6" t="s">
        <v>526</v>
      </c>
      <c r="I1991" s="6"/>
      <c r="J1991" s="6">
        <v>0</v>
      </c>
      <c r="K1991" s="6">
        <v>0</v>
      </c>
      <c r="L1991" s="6">
        <v>0</v>
      </c>
      <c r="M1991" s="6">
        <v>0</v>
      </c>
      <c r="N1991" s="6">
        <v>0</v>
      </c>
      <c r="O1991" s="6">
        <v>0</v>
      </c>
      <c r="P1991" s="6">
        <v>0</v>
      </c>
      <c r="Q1991" s="6">
        <v>0</v>
      </c>
      <c r="R1991" s="6">
        <v>0</v>
      </c>
      <c r="S1991" s="6">
        <v>0</v>
      </c>
      <c r="T1991" s="6">
        <v>0</v>
      </c>
      <c r="U1991" s="6">
        <v>0</v>
      </c>
      <c r="V1991" s="6">
        <v>0</v>
      </c>
      <c r="W1991" s="46">
        <v>45986.360752314802</v>
      </c>
      <c r="X1991" s="6" t="s">
        <v>4399</v>
      </c>
      <c r="Y1991" s="6" t="s">
        <v>518</v>
      </c>
    </row>
    <row r="1992" spans="1:25">
      <c r="A1992" s="6">
        <v>2026</v>
      </c>
      <c r="B1992" s="6" t="s">
        <v>530</v>
      </c>
      <c r="C1992" s="6"/>
      <c r="D1992" s="6" t="s">
        <v>404</v>
      </c>
      <c r="E1992" s="6" t="s">
        <v>55</v>
      </c>
      <c r="F1992" s="6" t="s">
        <v>388</v>
      </c>
      <c r="G1992" s="6" t="s">
        <v>528</v>
      </c>
      <c r="H1992" s="6" t="s">
        <v>526</v>
      </c>
      <c r="I1992" s="6"/>
      <c r="J1992" s="6">
        <v>8946.2000000000007</v>
      </c>
      <c r="K1992" s="6">
        <v>1628.7</v>
      </c>
      <c r="L1992" s="6">
        <v>50109.38</v>
      </c>
      <c r="M1992" s="6">
        <v>29915.68</v>
      </c>
      <c r="N1992" s="6">
        <v>11777.24</v>
      </c>
      <c r="O1992" s="6">
        <v>4279.5600000000004</v>
      </c>
      <c r="P1992" s="6">
        <v>172.11</v>
      </c>
      <c r="Q1992" s="6">
        <v>891.81</v>
      </c>
      <c r="R1992" s="6">
        <v>11096.34</v>
      </c>
      <c r="S1992" s="6">
        <v>2842.28</v>
      </c>
      <c r="T1992" s="6">
        <v>0.06</v>
      </c>
      <c r="U1992" s="6">
        <v>40769.64</v>
      </c>
      <c r="V1992" s="6">
        <v>5.57</v>
      </c>
      <c r="W1992" s="46">
        <v>45986.360752314802</v>
      </c>
      <c r="X1992" s="6" t="s">
        <v>4399</v>
      </c>
      <c r="Y1992" s="6" t="s">
        <v>518</v>
      </c>
    </row>
    <row r="1993" spans="1:25">
      <c r="A1993" s="6">
        <v>2026</v>
      </c>
      <c r="B1993" s="6" t="s">
        <v>530</v>
      </c>
      <c r="C1993" s="6"/>
      <c r="D1993" s="6" t="s">
        <v>405</v>
      </c>
      <c r="E1993" s="6" t="s">
        <v>56</v>
      </c>
      <c r="F1993" s="6" t="s">
        <v>388</v>
      </c>
      <c r="G1993" s="6" t="s">
        <v>528</v>
      </c>
      <c r="H1993" s="6" t="s">
        <v>526</v>
      </c>
      <c r="I1993" s="6"/>
      <c r="J1993" s="6">
        <v>0</v>
      </c>
      <c r="K1993" s="6">
        <v>0</v>
      </c>
      <c r="L1993" s="6">
        <v>0</v>
      </c>
      <c r="M1993" s="6">
        <v>0</v>
      </c>
      <c r="N1993" s="6">
        <v>0</v>
      </c>
      <c r="O1993" s="6">
        <v>0</v>
      </c>
      <c r="P1993" s="6">
        <v>0</v>
      </c>
      <c r="Q1993" s="6">
        <v>0</v>
      </c>
      <c r="R1993" s="6">
        <v>0</v>
      </c>
      <c r="S1993" s="6">
        <v>0</v>
      </c>
      <c r="T1993" s="6">
        <v>0</v>
      </c>
      <c r="U1993" s="6">
        <v>0</v>
      </c>
      <c r="V1993" s="6">
        <v>0</v>
      </c>
      <c r="W1993" s="46">
        <v>45986.360752314802</v>
      </c>
      <c r="X1993" s="6" t="s">
        <v>4399</v>
      </c>
      <c r="Y1993" s="6" t="s">
        <v>518</v>
      </c>
    </row>
    <row r="1994" spans="1:25">
      <c r="A1994" s="6">
        <v>2026</v>
      </c>
      <c r="B1994" s="6" t="s">
        <v>530</v>
      </c>
      <c r="C1994" s="6"/>
      <c r="D1994" s="6" t="s">
        <v>483</v>
      </c>
      <c r="E1994" s="6" t="s">
        <v>484</v>
      </c>
      <c r="F1994" s="6" t="s">
        <v>388</v>
      </c>
      <c r="G1994" s="6" t="s">
        <v>528</v>
      </c>
      <c r="H1994" s="6" t="s">
        <v>526</v>
      </c>
      <c r="I1994" s="6"/>
      <c r="J1994" s="6">
        <v>77202.69</v>
      </c>
      <c r="K1994" s="6">
        <v>3666.13</v>
      </c>
      <c r="L1994" s="6">
        <v>1666604.32</v>
      </c>
      <c r="M1994" s="6">
        <v>1928</v>
      </c>
      <c r="N1994" s="6">
        <v>31216.75</v>
      </c>
      <c r="O1994" s="6">
        <v>167767.60999999999</v>
      </c>
      <c r="P1994" s="6">
        <v>2012.78</v>
      </c>
      <c r="Q1994" s="6">
        <v>12042.08</v>
      </c>
      <c r="R1994" s="6">
        <v>31199.439999999999</v>
      </c>
      <c r="S1994" s="6">
        <v>15799.62</v>
      </c>
      <c r="T1994" s="6">
        <v>0.25</v>
      </c>
      <c r="U1994" s="6">
        <v>27748.19</v>
      </c>
      <c r="V1994" s="6">
        <v>71.72</v>
      </c>
      <c r="W1994" s="46">
        <v>45986.360752314802</v>
      </c>
      <c r="X1994" s="6" t="s">
        <v>4399</v>
      </c>
      <c r="Y1994" s="6" t="s">
        <v>518</v>
      </c>
    </row>
    <row r="1995" spans="1:25">
      <c r="A1995" s="6">
        <v>2026</v>
      </c>
      <c r="B1995" s="6" t="s">
        <v>530</v>
      </c>
      <c r="C1995" s="6"/>
      <c r="D1995" s="6" t="s">
        <v>406</v>
      </c>
      <c r="E1995" s="6" t="s">
        <v>57</v>
      </c>
      <c r="F1995" s="6" t="s">
        <v>388</v>
      </c>
      <c r="G1995" s="6" t="s">
        <v>528</v>
      </c>
      <c r="H1995" s="6" t="s">
        <v>526</v>
      </c>
      <c r="I1995" s="6"/>
      <c r="J1995" s="6">
        <v>77202.69</v>
      </c>
      <c r="K1995" s="6">
        <v>3666.13</v>
      </c>
      <c r="L1995" s="6">
        <v>1666604.32</v>
      </c>
      <c r="M1995" s="6">
        <v>1928</v>
      </c>
      <c r="N1995" s="6">
        <v>31216.75</v>
      </c>
      <c r="O1995" s="6">
        <v>167767.60999999999</v>
      </c>
      <c r="P1995" s="6">
        <v>2012.78</v>
      </c>
      <c r="Q1995" s="6">
        <v>12042.08</v>
      </c>
      <c r="R1995" s="6">
        <v>31199.439999999999</v>
      </c>
      <c r="S1995" s="6">
        <v>15799.62</v>
      </c>
      <c r="T1995" s="6">
        <v>0.25</v>
      </c>
      <c r="U1995" s="6">
        <v>27748.19</v>
      </c>
      <c r="V1995" s="6">
        <v>71.72</v>
      </c>
      <c r="W1995" s="46">
        <v>45986.360752314802</v>
      </c>
      <c r="X1995" s="6" t="s">
        <v>4399</v>
      </c>
      <c r="Y1995" s="6" t="s">
        <v>518</v>
      </c>
    </row>
    <row r="1996" spans="1:25">
      <c r="A1996" s="6">
        <v>2026</v>
      </c>
      <c r="B1996" s="6" t="s">
        <v>530</v>
      </c>
      <c r="C1996" s="6"/>
      <c r="D1996" s="6" t="s">
        <v>407</v>
      </c>
      <c r="E1996" s="6" t="s">
        <v>58</v>
      </c>
      <c r="F1996" s="6" t="s">
        <v>388</v>
      </c>
      <c r="G1996" s="6" t="s">
        <v>528</v>
      </c>
      <c r="H1996" s="6" t="s">
        <v>526</v>
      </c>
      <c r="I1996" s="6"/>
      <c r="J1996" s="6">
        <v>0</v>
      </c>
      <c r="K1996" s="6">
        <v>0</v>
      </c>
      <c r="L1996" s="6">
        <v>0</v>
      </c>
      <c r="M1996" s="6">
        <v>0</v>
      </c>
      <c r="N1996" s="6">
        <v>0</v>
      </c>
      <c r="O1996" s="6">
        <v>0</v>
      </c>
      <c r="P1996" s="6">
        <v>0</v>
      </c>
      <c r="Q1996" s="6">
        <v>0</v>
      </c>
      <c r="R1996" s="6">
        <v>0</v>
      </c>
      <c r="S1996" s="6">
        <v>0</v>
      </c>
      <c r="T1996" s="6">
        <v>0</v>
      </c>
      <c r="U1996" s="6">
        <v>0</v>
      </c>
      <c r="V1996" s="6">
        <v>0</v>
      </c>
      <c r="W1996" s="46">
        <v>45986.360752314802</v>
      </c>
      <c r="X1996" s="6" t="s">
        <v>4399</v>
      </c>
      <c r="Y1996" s="6" t="s">
        <v>518</v>
      </c>
    </row>
    <row r="1997" spans="1:25">
      <c r="A1997" s="6">
        <v>2026</v>
      </c>
      <c r="B1997" s="6" t="s">
        <v>530</v>
      </c>
      <c r="C1997" s="6"/>
      <c r="D1997" s="6" t="s">
        <v>408</v>
      </c>
      <c r="E1997" s="6" t="s">
        <v>59</v>
      </c>
      <c r="F1997" s="6" t="s">
        <v>388</v>
      </c>
      <c r="G1997" s="6" t="s">
        <v>528</v>
      </c>
      <c r="H1997" s="6" t="s">
        <v>526</v>
      </c>
      <c r="I1997" s="6"/>
      <c r="J1997" s="6">
        <v>0</v>
      </c>
      <c r="K1997" s="6">
        <v>0</v>
      </c>
      <c r="L1997" s="6">
        <v>0</v>
      </c>
      <c r="M1997" s="6">
        <v>0</v>
      </c>
      <c r="N1997" s="6">
        <v>0</v>
      </c>
      <c r="O1997" s="6">
        <v>0</v>
      </c>
      <c r="P1997" s="6">
        <v>0</v>
      </c>
      <c r="Q1997" s="6">
        <v>0</v>
      </c>
      <c r="R1997" s="6">
        <v>0</v>
      </c>
      <c r="S1997" s="6">
        <v>0</v>
      </c>
      <c r="T1997" s="6">
        <v>0</v>
      </c>
      <c r="U1997" s="6">
        <v>0</v>
      </c>
      <c r="V1997" s="6">
        <v>0</v>
      </c>
      <c r="W1997" s="46">
        <v>45986.360752314802</v>
      </c>
      <c r="X1997" s="6" t="s">
        <v>4399</v>
      </c>
      <c r="Y1997" s="6" t="s">
        <v>518</v>
      </c>
    </row>
    <row r="1998" spans="1:25">
      <c r="A1998" s="6">
        <v>2026</v>
      </c>
      <c r="B1998" s="6" t="s">
        <v>530</v>
      </c>
      <c r="C1998" s="6"/>
      <c r="D1998" s="6" t="s">
        <v>409</v>
      </c>
      <c r="E1998" s="6" t="s">
        <v>60</v>
      </c>
      <c r="F1998" s="6" t="s">
        <v>388</v>
      </c>
      <c r="G1998" s="6" t="s">
        <v>528</v>
      </c>
      <c r="H1998" s="6" t="s">
        <v>526</v>
      </c>
      <c r="I1998" s="6"/>
      <c r="J1998" s="6">
        <v>0</v>
      </c>
      <c r="K1998" s="6">
        <v>0</v>
      </c>
      <c r="L1998" s="6">
        <v>0</v>
      </c>
      <c r="M1998" s="6">
        <v>0</v>
      </c>
      <c r="N1998" s="6">
        <v>0</v>
      </c>
      <c r="O1998" s="6">
        <v>0</v>
      </c>
      <c r="P1998" s="6">
        <v>0</v>
      </c>
      <c r="Q1998" s="6">
        <v>0</v>
      </c>
      <c r="R1998" s="6">
        <v>0</v>
      </c>
      <c r="S1998" s="6">
        <v>0</v>
      </c>
      <c r="T1998" s="6">
        <v>0</v>
      </c>
      <c r="U1998" s="6">
        <v>0</v>
      </c>
      <c r="V1998" s="6">
        <v>0</v>
      </c>
      <c r="W1998" s="46">
        <v>45986.360752314802</v>
      </c>
      <c r="X1998" s="6" t="s">
        <v>4399</v>
      </c>
      <c r="Y1998" s="6" t="s">
        <v>518</v>
      </c>
    </row>
    <row r="1999" spans="1:25">
      <c r="A1999" s="6">
        <v>2026</v>
      </c>
      <c r="B1999" s="6" t="s">
        <v>530</v>
      </c>
      <c r="C1999" s="6"/>
      <c r="D1999" s="6" t="s">
        <v>410</v>
      </c>
      <c r="E1999" s="6" t="s">
        <v>61</v>
      </c>
      <c r="F1999" s="6" t="s">
        <v>388</v>
      </c>
      <c r="G1999" s="6" t="s">
        <v>528</v>
      </c>
      <c r="H1999" s="6" t="s">
        <v>526</v>
      </c>
      <c r="I1999" s="6"/>
      <c r="J1999" s="6">
        <v>0</v>
      </c>
      <c r="K1999" s="6">
        <v>0</v>
      </c>
      <c r="L1999" s="6">
        <v>0</v>
      </c>
      <c r="M1999" s="6">
        <v>0</v>
      </c>
      <c r="N1999" s="6">
        <v>0</v>
      </c>
      <c r="O1999" s="6">
        <v>0</v>
      </c>
      <c r="P1999" s="6">
        <v>0</v>
      </c>
      <c r="Q1999" s="6">
        <v>0</v>
      </c>
      <c r="R1999" s="6">
        <v>0</v>
      </c>
      <c r="S1999" s="6">
        <v>0</v>
      </c>
      <c r="T1999" s="6">
        <v>0</v>
      </c>
      <c r="U1999" s="6">
        <v>0</v>
      </c>
      <c r="V1999" s="6">
        <v>0</v>
      </c>
      <c r="W1999" s="46">
        <v>45986.360752314802</v>
      </c>
      <c r="X1999" s="6" t="s">
        <v>4399</v>
      </c>
      <c r="Y1999" s="6" t="s">
        <v>518</v>
      </c>
    </row>
    <row r="2000" spans="1:25">
      <c r="A2000" s="6">
        <v>2026</v>
      </c>
      <c r="B2000" s="6" t="s">
        <v>530</v>
      </c>
      <c r="C2000" s="6"/>
      <c r="D2000" s="6" t="s">
        <v>485</v>
      </c>
      <c r="E2000" s="6" t="s">
        <v>486</v>
      </c>
      <c r="F2000" s="6" t="s">
        <v>388</v>
      </c>
      <c r="G2000" s="6" t="s">
        <v>528</v>
      </c>
      <c r="H2000" s="6" t="s">
        <v>526</v>
      </c>
      <c r="I2000" s="6"/>
      <c r="J2000" s="6">
        <v>31718.33</v>
      </c>
      <c r="K2000" s="6">
        <v>5774.47</v>
      </c>
      <c r="L2000" s="6">
        <v>177660.54</v>
      </c>
      <c r="M2000" s="6">
        <v>106064.69</v>
      </c>
      <c r="N2000" s="6">
        <v>41755.67</v>
      </c>
      <c r="O2000" s="6">
        <v>15172.98</v>
      </c>
      <c r="P2000" s="6">
        <v>610.21</v>
      </c>
      <c r="Q2000" s="6">
        <v>3161.88</v>
      </c>
      <c r="R2000" s="6">
        <v>39341.58</v>
      </c>
      <c r="S2000" s="6">
        <v>10190.66</v>
      </c>
      <c r="T2000" s="6">
        <v>0.2</v>
      </c>
      <c r="U2000" s="6">
        <v>144546.92000000001</v>
      </c>
      <c r="V2000" s="6">
        <v>19.760000000000002</v>
      </c>
      <c r="W2000" s="46">
        <v>45986.360752314802</v>
      </c>
      <c r="X2000" s="6" t="s">
        <v>4399</v>
      </c>
      <c r="Y2000" s="6" t="s">
        <v>518</v>
      </c>
    </row>
    <row r="2001" spans="1:25">
      <c r="A2001" s="6">
        <v>2026</v>
      </c>
      <c r="B2001" s="6" t="s">
        <v>530</v>
      </c>
      <c r="C2001" s="6"/>
      <c r="D2001" s="6" t="s">
        <v>411</v>
      </c>
      <c r="E2001" s="6" t="s">
        <v>62</v>
      </c>
      <c r="F2001" s="6" t="s">
        <v>388</v>
      </c>
      <c r="G2001" s="6" t="s">
        <v>528</v>
      </c>
      <c r="H2001" s="6" t="s">
        <v>526</v>
      </c>
      <c r="I2001" s="6"/>
      <c r="J2001" s="6">
        <v>31718.33</v>
      </c>
      <c r="K2001" s="6">
        <v>5774.47</v>
      </c>
      <c r="L2001" s="6">
        <v>177660.54</v>
      </c>
      <c r="M2001" s="6">
        <v>106064.69</v>
      </c>
      <c r="N2001" s="6">
        <v>41755.67</v>
      </c>
      <c r="O2001" s="6">
        <v>15172.98</v>
      </c>
      <c r="P2001" s="6">
        <v>610.21</v>
      </c>
      <c r="Q2001" s="6">
        <v>3161.88</v>
      </c>
      <c r="R2001" s="6">
        <v>39341.58</v>
      </c>
      <c r="S2001" s="6">
        <v>10077.18</v>
      </c>
      <c r="T2001" s="6">
        <v>0.2</v>
      </c>
      <c r="U2001" s="6">
        <v>144546.92000000001</v>
      </c>
      <c r="V2001" s="6">
        <v>19.760000000000002</v>
      </c>
      <c r="W2001" s="46">
        <v>45986.360752314802</v>
      </c>
      <c r="X2001" s="6" t="s">
        <v>4399</v>
      </c>
      <c r="Y2001" s="6" t="s">
        <v>518</v>
      </c>
    </row>
    <row r="2002" spans="1:25">
      <c r="A2002" s="6">
        <v>2026</v>
      </c>
      <c r="B2002" s="6" t="s">
        <v>530</v>
      </c>
      <c r="C2002" s="6"/>
      <c r="D2002" s="6" t="s">
        <v>412</v>
      </c>
      <c r="E2002" s="6" t="s">
        <v>63</v>
      </c>
      <c r="F2002" s="6" t="s">
        <v>388</v>
      </c>
      <c r="G2002" s="6" t="s">
        <v>528</v>
      </c>
      <c r="H2002" s="6" t="s">
        <v>526</v>
      </c>
      <c r="I2002" s="6"/>
      <c r="J2002" s="6">
        <v>0</v>
      </c>
      <c r="K2002" s="6">
        <v>0</v>
      </c>
      <c r="L2002" s="6">
        <v>0</v>
      </c>
      <c r="M2002" s="6">
        <v>0</v>
      </c>
      <c r="N2002" s="6">
        <v>0</v>
      </c>
      <c r="O2002" s="6">
        <v>0</v>
      </c>
      <c r="P2002" s="6">
        <v>0</v>
      </c>
      <c r="Q2002" s="6">
        <v>0</v>
      </c>
      <c r="R2002" s="6">
        <v>0</v>
      </c>
      <c r="S2002" s="6">
        <v>113.48</v>
      </c>
      <c r="T2002" s="6">
        <v>0</v>
      </c>
      <c r="U2002" s="6">
        <v>0</v>
      </c>
      <c r="V2002" s="6">
        <v>0</v>
      </c>
      <c r="W2002" s="46">
        <v>45986.360752314802</v>
      </c>
      <c r="X2002" s="6" t="s">
        <v>4399</v>
      </c>
      <c r="Y2002" s="6" t="s">
        <v>518</v>
      </c>
    </row>
    <row r="2003" spans="1:25">
      <c r="A2003" s="6">
        <v>2026</v>
      </c>
      <c r="B2003" s="6" t="s">
        <v>530</v>
      </c>
      <c r="C2003" s="6"/>
      <c r="D2003" s="6" t="s">
        <v>413</v>
      </c>
      <c r="E2003" s="6" t="s">
        <v>64</v>
      </c>
      <c r="F2003" s="6" t="s">
        <v>388</v>
      </c>
      <c r="G2003" s="6" t="s">
        <v>528</v>
      </c>
      <c r="H2003" s="6" t="s">
        <v>526</v>
      </c>
      <c r="I2003" s="6"/>
      <c r="J2003" s="6">
        <v>140962.96</v>
      </c>
      <c r="K2003" s="6">
        <v>5355.18</v>
      </c>
      <c r="L2003" s="6">
        <v>3111694.57</v>
      </c>
      <c r="M2003" s="6">
        <v>27364.57</v>
      </c>
      <c r="N2003" s="6">
        <v>56432.58</v>
      </c>
      <c r="O2003" s="6">
        <v>82934.179999999993</v>
      </c>
      <c r="P2003" s="6">
        <v>3641.47</v>
      </c>
      <c r="Q2003" s="6">
        <v>19117.3</v>
      </c>
      <c r="R2003" s="6">
        <v>55960.42</v>
      </c>
      <c r="S2003" s="6">
        <v>28874.22</v>
      </c>
      <c r="T2003" s="6">
        <v>6.74</v>
      </c>
      <c r="U2003" s="6">
        <v>40386.1</v>
      </c>
      <c r="V2003" s="6">
        <v>114.2</v>
      </c>
      <c r="W2003" s="46">
        <v>45986.360752314802</v>
      </c>
      <c r="X2003" s="6" t="s">
        <v>4399</v>
      </c>
      <c r="Y2003" s="6" t="s">
        <v>518</v>
      </c>
    </row>
    <row r="2004" spans="1:25">
      <c r="A2004" s="6">
        <v>2026</v>
      </c>
      <c r="B2004" s="6" t="s">
        <v>530</v>
      </c>
      <c r="C2004" s="6"/>
      <c r="D2004" s="6" t="s">
        <v>414</v>
      </c>
      <c r="E2004" s="6" t="s">
        <v>65</v>
      </c>
      <c r="F2004" s="6" t="s">
        <v>388</v>
      </c>
      <c r="G2004" s="6" t="s">
        <v>528</v>
      </c>
      <c r="H2004" s="6" t="s">
        <v>526</v>
      </c>
      <c r="I2004" s="6"/>
      <c r="J2004" s="6">
        <v>0</v>
      </c>
      <c r="K2004" s="6">
        <v>0</v>
      </c>
      <c r="L2004" s="6">
        <v>0</v>
      </c>
      <c r="M2004" s="6">
        <v>0</v>
      </c>
      <c r="N2004" s="6">
        <v>0</v>
      </c>
      <c r="O2004" s="6">
        <v>0</v>
      </c>
      <c r="P2004" s="6">
        <v>0</v>
      </c>
      <c r="Q2004" s="6">
        <v>0</v>
      </c>
      <c r="R2004" s="6">
        <v>0</v>
      </c>
      <c r="S2004" s="6">
        <v>0</v>
      </c>
      <c r="T2004" s="6">
        <v>0</v>
      </c>
      <c r="U2004" s="6">
        <v>0</v>
      </c>
      <c r="V2004" s="6">
        <v>0</v>
      </c>
      <c r="W2004" s="46">
        <v>45986.360752314802</v>
      </c>
      <c r="X2004" s="6" t="s">
        <v>4399</v>
      </c>
      <c r="Y2004" s="6" t="s">
        <v>518</v>
      </c>
    </row>
    <row r="2005" spans="1:25">
      <c r="A2005" s="6">
        <v>2026</v>
      </c>
      <c r="B2005" s="6" t="s">
        <v>530</v>
      </c>
      <c r="C2005" s="6"/>
      <c r="D2005" s="6" t="s">
        <v>415</v>
      </c>
      <c r="E2005" s="6" t="s">
        <v>66</v>
      </c>
      <c r="F2005" s="6" t="s">
        <v>388</v>
      </c>
      <c r="G2005" s="6" t="s">
        <v>528</v>
      </c>
      <c r="H2005" s="6" t="s">
        <v>526</v>
      </c>
      <c r="I2005" s="6"/>
      <c r="J2005" s="6">
        <v>0</v>
      </c>
      <c r="K2005" s="6">
        <v>0</v>
      </c>
      <c r="L2005" s="6">
        <v>0</v>
      </c>
      <c r="M2005" s="6">
        <v>0</v>
      </c>
      <c r="N2005" s="6">
        <v>0</v>
      </c>
      <c r="O2005" s="6">
        <v>0</v>
      </c>
      <c r="P2005" s="6">
        <v>0</v>
      </c>
      <c r="Q2005" s="6">
        <v>0</v>
      </c>
      <c r="R2005" s="6">
        <v>0</v>
      </c>
      <c r="S2005" s="6">
        <v>0</v>
      </c>
      <c r="T2005" s="6">
        <v>0</v>
      </c>
      <c r="U2005" s="6">
        <v>0</v>
      </c>
      <c r="V2005" s="6">
        <v>0</v>
      </c>
      <c r="W2005" s="46">
        <v>45986.360752314802</v>
      </c>
      <c r="X2005" s="6" t="s">
        <v>4399</v>
      </c>
      <c r="Y2005" s="6" t="s">
        <v>518</v>
      </c>
    </row>
    <row r="2006" spans="1:25">
      <c r="A2006" s="6">
        <v>2026</v>
      </c>
      <c r="B2006" s="6" t="s">
        <v>530</v>
      </c>
      <c r="C2006" s="6"/>
      <c r="D2006" s="6" t="s">
        <v>487</v>
      </c>
      <c r="E2006" s="6" t="s">
        <v>358</v>
      </c>
      <c r="F2006" s="6" t="s">
        <v>388</v>
      </c>
      <c r="G2006" s="6" t="s">
        <v>528</v>
      </c>
      <c r="H2006" s="6" t="s">
        <v>526</v>
      </c>
      <c r="I2006" s="6"/>
      <c r="J2006" s="6">
        <v>29877651.280000001</v>
      </c>
      <c r="K2006" s="6">
        <v>114981.27</v>
      </c>
      <c r="L2006" s="6">
        <v>36523324.619999997</v>
      </c>
      <c r="M2006" s="6">
        <v>46254.78</v>
      </c>
      <c r="N2006" s="6">
        <v>1697404.06</v>
      </c>
      <c r="O2006" s="6">
        <v>3220578.76</v>
      </c>
      <c r="P2006" s="6">
        <v>75969.56</v>
      </c>
      <c r="Q2006" s="6">
        <v>479880.86</v>
      </c>
      <c r="R2006" s="6">
        <v>1495909.17</v>
      </c>
      <c r="S2006" s="6">
        <v>525719.53</v>
      </c>
      <c r="T2006" s="6">
        <v>858.12</v>
      </c>
      <c r="U2006" s="6">
        <v>1298756.8400000001</v>
      </c>
      <c r="V2006" s="6">
        <v>2405.7600000000002</v>
      </c>
      <c r="W2006" s="46">
        <v>45986.360752314802</v>
      </c>
      <c r="X2006" s="6" t="s">
        <v>4399</v>
      </c>
      <c r="Y2006" s="6" t="s">
        <v>518</v>
      </c>
    </row>
    <row r="2007" spans="1:25">
      <c r="A2007" s="6">
        <v>2026</v>
      </c>
      <c r="B2007" s="6" t="s">
        <v>530</v>
      </c>
      <c r="C2007" s="6"/>
      <c r="D2007" s="6" t="s">
        <v>416</v>
      </c>
      <c r="E2007" s="6" t="s">
        <v>67</v>
      </c>
      <c r="F2007" s="6" t="s">
        <v>388</v>
      </c>
      <c r="G2007" s="6" t="s">
        <v>528</v>
      </c>
      <c r="H2007" s="6" t="s">
        <v>526</v>
      </c>
      <c r="I2007" s="6"/>
      <c r="J2007" s="6">
        <v>30190.07</v>
      </c>
      <c r="K2007" s="6">
        <v>1451.92</v>
      </c>
      <c r="L2007" s="6">
        <v>230.26</v>
      </c>
      <c r="M2007" s="6">
        <v>10263.11</v>
      </c>
      <c r="N2007" s="6">
        <v>147072.31</v>
      </c>
      <c r="O2007" s="6">
        <v>1108179.55</v>
      </c>
      <c r="P2007" s="6">
        <v>448.15</v>
      </c>
      <c r="Q2007" s="6">
        <v>2697.47</v>
      </c>
      <c r="R2007" s="6">
        <v>207442.25</v>
      </c>
      <c r="S2007" s="6">
        <v>3733.48</v>
      </c>
      <c r="T2007" s="6">
        <v>267.89999999999998</v>
      </c>
      <c r="U2007" s="6">
        <v>7125.68</v>
      </c>
      <c r="V2007" s="6">
        <v>20.350000000000001</v>
      </c>
      <c r="W2007" s="46">
        <v>45986.360752314802</v>
      </c>
      <c r="X2007" s="6" t="s">
        <v>4399</v>
      </c>
      <c r="Y2007" s="6" t="s">
        <v>518</v>
      </c>
    </row>
    <row r="2008" spans="1:25">
      <c r="A2008" s="6">
        <v>2026</v>
      </c>
      <c r="B2008" s="6" t="s">
        <v>530</v>
      </c>
      <c r="C2008" s="6"/>
      <c r="D2008" s="6" t="s">
        <v>488</v>
      </c>
      <c r="E2008" s="6" t="s">
        <v>489</v>
      </c>
      <c r="F2008" s="6" t="s">
        <v>388</v>
      </c>
      <c r="G2008" s="6" t="s">
        <v>528</v>
      </c>
      <c r="H2008" s="6" t="s">
        <v>526</v>
      </c>
      <c r="I2008" s="6"/>
      <c r="J2008" s="6">
        <v>11668170.35</v>
      </c>
      <c r="K2008" s="6">
        <v>84155.07</v>
      </c>
      <c r="L2008" s="6">
        <v>36516723.140000001</v>
      </c>
      <c r="M2008" s="6">
        <v>24686.59</v>
      </c>
      <c r="N2008" s="6">
        <v>944384.08</v>
      </c>
      <c r="O2008" s="6">
        <v>1345151.57</v>
      </c>
      <c r="P2008" s="6">
        <v>54047.27</v>
      </c>
      <c r="Q2008" s="6">
        <v>340600.9</v>
      </c>
      <c r="R2008" s="6">
        <v>869476.03</v>
      </c>
      <c r="S2008" s="6">
        <v>398654.52</v>
      </c>
      <c r="T2008" s="6">
        <v>192.54</v>
      </c>
      <c r="U2008" s="6">
        <v>804603.77</v>
      </c>
      <c r="V2008" s="6">
        <v>1702.32</v>
      </c>
      <c r="W2008" s="46">
        <v>45986.360752314802</v>
      </c>
      <c r="X2008" s="6" t="s">
        <v>4399</v>
      </c>
      <c r="Y2008" s="6" t="s">
        <v>518</v>
      </c>
    </row>
    <row r="2009" spans="1:25">
      <c r="A2009" s="6">
        <v>2026</v>
      </c>
      <c r="B2009" s="6" t="s">
        <v>530</v>
      </c>
      <c r="C2009" s="6"/>
      <c r="D2009" s="6" t="s">
        <v>417</v>
      </c>
      <c r="E2009" s="6" t="s">
        <v>68</v>
      </c>
      <c r="F2009" s="6" t="s">
        <v>388</v>
      </c>
      <c r="G2009" s="6" t="s">
        <v>528</v>
      </c>
      <c r="H2009" s="6" t="s">
        <v>526</v>
      </c>
      <c r="I2009" s="6"/>
      <c r="J2009" s="6">
        <v>10529901.32</v>
      </c>
      <c r="K2009" s="6">
        <v>82518.03</v>
      </c>
      <c r="L2009" s="6">
        <v>36516355.539999999</v>
      </c>
      <c r="M2009" s="6">
        <v>24129.63</v>
      </c>
      <c r="N2009" s="6">
        <v>924386.12</v>
      </c>
      <c r="O2009" s="6">
        <v>1320066.48</v>
      </c>
      <c r="P2009" s="6">
        <v>52698.59</v>
      </c>
      <c r="Q2009" s="6">
        <v>333636</v>
      </c>
      <c r="R2009" s="6">
        <v>854135.46</v>
      </c>
      <c r="S2009" s="6">
        <v>391077.91</v>
      </c>
      <c r="T2009" s="6">
        <v>191.86</v>
      </c>
      <c r="U2009" s="6">
        <v>792805.11</v>
      </c>
      <c r="V2009" s="6">
        <v>1660.63</v>
      </c>
      <c r="W2009" s="46">
        <v>45986.360752314802</v>
      </c>
      <c r="X2009" s="6" t="s">
        <v>4399</v>
      </c>
      <c r="Y2009" s="6" t="s">
        <v>518</v>
      </c>
    </row>
    <row r="2010" spans="1:25">
      <c r="A2010" s="6">
        <v>2026</v>
      </c>
      <c r="B2010" s="6" t="s">
        <v>530</v>
      </c>
      <c r="C2010" s="6"/>
      <c r="D2010" s="6" t="s">
        <v>418</v>
      </c>
      <c r="E2010" s="6" t="s">
        <v>69</v>
      </c>
      <c r="F2010" s="6" t="s">
        <v>388</v>
      </c>
      <c r="G2010" s="6" t="s">
        <v>528</v>
      </c>
      <c r="H2010" s="6" t="s">
        <v>526</v>
      </c>
      <c r="I2010" s="6"/>
      <c r="J2010" s="6">
        <v>1138269.03</v>
      </c>
      <c r="K2010" s="6">
        <v>1637.04</v>
      </c>
      <c r="L2010" s="6">
        <v>367.6</v>
      </c>
      <c r="M2010" s="6">
        <v>556.96</v>
      </c>
      <c r="N2010" s="6">
        <v>19997.96</v>
      </c>
      <c r="O2010" s="6">
        <v>25085.09</v>
      </c>
      <c r="P2010" s="6">
        <v>1348.68</v>
      </c>
      <c r="Q2010" s="6">
        <v>6964.9</v>
      </c>
      <c r="R2010" s="6">
        <v>15340.57</v>
      </c>
      <c r="S2010" s="6">
        <v>7576.61</v>
      </c>
      <c r="T2010" s="6">
        <v>0.68</v>
      </c>
      <c r="U2010" s="6">
        <v>11798.66</v>
      </c>
      <c r="V2010" s="6">
        <v>41.69</v>
      </c>
      <c r="W2010" s="46">
        <v>45986.360752314802</v>
      </c>
      <c r="X2010" s="6" t="s">
        <v>4399</v>
      </c>
      <c r="Y2010" s="6" t="s">
        <v>518</v>
      </c>
    </row>
    <row r="2011" spans="1:25">
      <c r="A2011" s="6">
        <v>2026</v>
      </c>
      <c r="B2011" s="6" t="s">
        <v>530</v>
      </c>
      <c r="C2011" s="6"/>
      <c r="D2011" s="6" t="s">
        <v>419</v>
      </c>
      <c r="E2011" s="6" t="s">
        <v>70</v>
      </c>
      <c r="F2011" s="6" t="s">
        <v>388</v>
      </c>
      <c r="G2011" s="6" t="s">
        <v>528</v>
      </c>
      <c r="H2011" s="6" t="s">
        <v>526</v>
      </c>
      <c r="I2011" s="6"/>
      <c r="J2011" s="6">
        <v>18179290.859999999</v>
      </c>
      <c r="K2011" s="6">
        <v>29374.28</v>
      </c>
      <c r="L2011" s="6">
        <v>6371.22</v>
      </c>
      <c r="M2011" s="6">
        <v>11305.08</v>
      </c>
      <c r="N2011" s="6">
        <v>605947.67000000004</v>
      </c>
      <c r="O2011" s="6">
        <v>767247.64</v>
      </c>
      <c r="P2011" s="6">
        <v>21474.14</v>
      </c>
      <c r="Q2011" s="6">
        <v>136582.49</v>
      </c>
      <c r="R2011" s="6">
        <v>418990.89</v>
      </c>
      <c r="S2011" s="6">
        <v>123331.53</v>
      </c>
      <c r="T2011" s="6">
        <v>397.68</v>
      </c>
      <c r="U2011" s="6">
        <v>487027.39</v>
      </c>
      <c r="V2011" s="6">
        <v>683.09</v>
      </c>
      <c r="W2011" s="46">
        <v>45986.360752314802</v>
      </c>
      <c r="X2011" s="6" t="s">
        <v>4399</v>
      </c>
      <c r="Y2011" s="6" t="s">
        <v>518</v>
      </c>
    </row>
    <row r="2012" spans="1:25">
      <c r="A2012" s="6">
        <v>2026</v>
      </c>
      <c r="B2012" s="6" t="s">
        <v>530</v>
      </c>
      <c r="C2012" s="6"/>
      <c r="D2012" s="6" t="s">
        <v>490</v>
      </c>
      <c r="E2012" s="6" t="s">
        <v>231</v>
      </c>
      <c r="F2012" s="6" t="s">
        <v>388</v>
      </c>
      <c r="G2012" s="6" t="s">
        <v>528</v>
      </c>
      <c r="H2012" s="6" t="s">
        <v>526</v>
      </c>
      <c r="I2012" s="6"/>
      <c r="J2012" s="6">
        <v>2806671.56</v>
      </c>
      <c r="K2012" s="6">
        <v>15718.21</v>
      </c>
      <c r="L2012" s="6">
        <v>3028407.3</v>
      </c>
      <c r="M2012" s="6">
        <v>1890484.47</v>
      </c>
      <c r="N2012" s="6">
        <v>503787.33</v>
      </c>
      <c r="O2012" s="6">
        <v>564611.38</v>
      </c>
      <c r="P2012" s="6">
        <v>8873.4500000000007</v>
      </c>
      <c r="Q2012" s="6">
        <v>53547.7</v>
      </c>
      <c r="R2012" s="6">
        <v>301848.48</v>
      </c>
      <c r="S2012" s="6">
        <v>71243.72</v>
      </c>
      <c r="T2012" s="6">
        <v>2424.62</v>
      </c>
      <c r="U2012" s="6">
        <v>88320.69</v>
      </c>
      <c r="V2012" s="6">
        <v>274.58</v>
      </c>
      <c r="W2012" s="46">
        <v>45986.360752314802</v>
      </c>
      <c r="X2012" s="6" t="s">
        <v>4399</v>
      </c>
      <c r="Y2012" s="6" t="s">
        <v>518</v>
      </c>
    </row>
    <row r="2013" spans="1:25">
      <c r="A2013" s="6">
        <v>2026</v>
      </c>
      <c r="B2013" s="6" t="s">
        <v>530</v>
      </c>
      <c r="C2013" s="6"/>
      <c r="D2013" s="6" t="s">
        <v>491</v>
      </c>
      <c r="E2013" s="6" t="s">
        <v>492</v>
      </c>
      <c r="F2013" s="6" t="s">
        <v>388</v>
      </c>
      <c r="G2013" s="6" t="s">
        <v>528</v>
      </c>
      <c r="H2013" s="6" t="s">
        <v>526</v>
      </c>
      <c r="I2013" s="6"/>
      <c r="J2013" s="6">
        <v>1202869.57</v>
      </c>
      <c r="K2013" s="6">
        <v>6422.75</v>
      </c>
      <c r="L2013" s="6">
        <v>1530931.65</v>
      </c>
      <c r="M2013" s="6">
        <v>478503.62</v>
      </c>
      <c r="N2013" s="6">
        <v>289974.83</v>
      </c>
      <c r="O2013" s="6">
        <v>238169.5</v>
      </c>
      <c r="P2013" s="6">
        <v>3772.9</v>
      </c>
      <c r="Q2013" s="6">
        <v>22404.25</v>
      </c>
      <c r="R2013" s="6">
        <v>128680.75</v>
      </c>
      <c r="S2013" s="6">
        <v>29917.25</v>
      </c>
      <c r="T2013" s="6">
        <v>1843.02</v>
      </c>
      <c r="U2013" s="6">
        <v>42491.92</v>
      </c>
      <c r="V2013" s="6">
        <v>119.17</v>
      </c>
      <c r="W2013" s="46">
        <v>45986.360752314802</v>
      </c>
      <c r="X2013" s="6" t="s">
        <v>4399</v>
      </c>
      <c r="Y2013" s="6" t="s">
        <v>518</v>
      </c>
    </row>
    <row r="2014" spans="1:25">
      <c r="A2014" s="6">
        <v>2026</v>
      </c>
      <c r="B2014" s="6" t="s">
        <v>530</v>
      </c>
      <c r="C2014" s="6"/>
      <c r="D2014" s="6" t="s">
        <v>420</v>
      </c>
      <c r="E2014" s="6" t="s">
        <v>71</v>
      </c>
      <c r="F2014" s="6" t="s">
        <v>388</v>
      </c>
      <c r="G2014" s="6" t="s">
        <v>528</v>
      </c>
      <c r="H2014" s="6" t="s">
        <v>526</v>
      </c>
      <c r="I2014" s="6"/>
      <c r="J2014" s="6">
        <v>323632.08</v>
      </c>
      <c r="K2014" s="6">
        <v>1710</v>
      </c>
      <c r="L2014" s="6">
        <v>403979.04</v>
      </c>
      <c r="M2014" s="6">
        <v>126245.01</v>
      </c>
      <c r="N2014" s="6">
        <v>77182.28</v>
      </c>
      <c r="O2014" s="6">
        <v>63614.22</v>
      </c>
      <c r="P2014" s="6">
        <v>1002.87</v>
      </c>
      <c r="Q2014" s="6">
        <v>6118.14</v>
      </c>
      <c r="R2014" s="6">
        <v>34221.94</v>
      </c>
      <c r="S2014" s="6">
        <v>7956.73</v>
      </c>
      <c r="T2014" s="6">
        <v>486.19</v>
      </c>
      <c r="U2014" s="6">
        <v>11299.18</v>
      </c>
      <c r="V2014" s="6">
        <v>31.65</v>
      </c>
      <c r="W2014" s="46">
        <v>45986.360752314802</v>
      </c>
      <c r="X2014" s="6" t="s">
        <v>4399</v>
      </c>
      <c r="Y2014" s="6" t="s">
        <v>518</v>
      </c>
    </row>
    <row r="2015" spans="1:25">
      <c r="A2015" s="6">
        <v>2026</v>
      </c>
      <c r="B2015" s="6" t="s">
        <v>530</v>
      </c>
      <c r="C2015" s="6"/>
      <c r="D2015" s="6" t="s">
        <v>421</v>
      </c>
      <c r="E2015" s="6" t="s">
        <v>72</v>
      </c>
      <c r="F2015" s="6" t="s">
        <v>388</v>
      </c>
      <c r="G2015" s="6" t="s">
        <v>528</v>
      </c>
      <c r="H2015" s="6" t="s">
        <v>526</v>
      </c>
      <c r="I2015" s="6"/>
      <c r="J2015" s="6">
        <v>230130.31</v>
      </c>
      <c r="K2015" s="6">
        <v>1225.32</v>
      </c>
      <c r="L2015" s="6">
        <v>295140.57</v>
      </c>
      <c r="M2015" s="6">
        <v>92227.56</v>
      </c>
      <c r="N2015" s="6">
        <v>54167.23</v>
      </c>
      <c r="O2015" s="6">
        <v>44860.69</v>
      </c>
      <c r="P2015" s="6">
        <v>724.18</v>
      </c>
      <c r="Q2015" s="6">
        <v>3814.51</v>
      </c>
      <c r="R2015" s="6">
        <v>24692.45</v>
      </c>
      <c r="S2015" s="6">
        <v>5738.44</v>
      </c>
      <c r="T2015" s="6">
        <v>355.37</v>
      </c>
      <c r="U2015" s="6">
        <v>8155.3</v>
      </c>
      <c r="V2015" s="6">
        <v>22.88</v>
      </c>
      <c r="W2015" s="46">
        <v>45986.360752314802</v>
      </c>
      <c r="X2015" s="6" t="s">
        <v>4399</v>
      </c>
      <c r="Y2015" s="6" t="s">
        <v>518</v>
      </c>
    </row>
    <row r="2016" spans="1:25">
      <c r="A2016" s="6">
        <v>2026</v>
      </c>
      <c r="B2016" s="6" t="s">
        <v>530</v>
      </c>
      <c r="C2016" s="6"/>
      <c r="D2016" s="6" t="s">
        <v>422</v>
      </c>
      <c r="E2016" s="6" t="s">
        <v>73</v>
      </c>
      <c r="F2016" s="6" t="s">
        <v>388</v>
      </c>
      <c r="G2016" s="6" t="s">
        <v>528</v>
      </c>
      <c r="H2016" s="6" t="s">
        <v>526</v>
      </c>
      <c r="I2016" s="6"/>
      <c r="J2016" s="6">
        <v>649107.18000000005</v>
      </c>
      <c r="K2016" s="6">
        <v>3487.43</v>
      </c>
      <c r="L2016" s="6">
        <v>831812.04</v>
      </c>
      <c r="M2016" s="6">
        <v>260031.05</v>
      </c>
      <c r="N2016" s="6">
        <v>158625.32</v>
      </c>
      <c r="O2016" s="6">
        <v>129694.59</v>
      </c>
      <c r="P2016" s="6">
        <v>2045.85</v>
      </c>
      <c r="Q2016" s="6">
        <v>12471.6</v>
      </c>
      <c r="R2016" s="6">
        <v>69766.36</v>
      </c>
      <c r="S2016" s="6">
        <v>16222.08</v>
      </c>
      <c r="T2016" s="6">
        <v>1001.46</v>
      </c>
      <c r="U2016" s="6">
        <v>23037.439999999999</v>
      </c>
      <c r="V2016" s="6">
        <v>64.64</v>
      </c>
      <c r="W2016" s="46">
        <v>45986.360752314802</v>
      </c>
      <c r="X2016" s="6" t="s">
        <v>4399</v>
      </c>
      <c r="Y2016" s="6" t="s">
        <v>518</v>
      </c>
    </row>
    <row r="2017" spans="1:25">
      <c r="A2017" s="6">
        <v>2026</v>
      </c>
      <c r="B2017" s="6" t="s">
        <v>530</v>
      </c>
      <c r="C2017" s="6"/>
      <c r="D2017" s="6" t="s">
        <v>423</v>
      </c>
      <c r="E2017" s="6" t="s">
        <v>74</v>
      </c>
      <c r="F2017" s="6" t="s">
        <v>388</v>
      </c>
      <c r="G2017" s="6" t="s">
        <v>528</v>
      </c>
      <c r="H2017" s="6" t="s">
        <v>526</v>
      </c>
      <c r="I2017" s="6"/>
      <c r="J2017" s="6">
        <v>1603801.99</v>
      </c>
      <c r="K2017" s="6">
        <v>9295.4599999999991</v>
      </c>
      <c r="L2017" s="6">
        <v>1497475.65</v>
      </c>
      <c r="M2017" s="6">
        <v>1411980.85</v>
      </c>
      <c r="N2017" s="6">
        <v>213812.5</v>
      </c>
      <c r="O2017" s="6">
        <v>326441.88</v>
      </c>
      <c r="P2017" s="6">
        <v>5100.55</v>
      </c>
      <c r="Q2017" s="6">
        <v>31143.45</v>
      </c>
      <c r="R2017" s="6">
        <v>173167.73</v>
      </c>
      <c r="S2017" s="6">
        <v>41326.47</v>
      </c>
      <c r="T2017" s="6">
        <v>581.6</v>
      </c>
      <c r="U2017" s="6">
        <v>45828.77</v>
      </c>
      <c r="V2017" s="6">
        <v>155.41</v>
      </c>
      <c r="W2017" s="46">
        <v>45986.360752314802</v>
      </c>
      <c r="X2017" s="6" t="s">
        <v>4399</v>
      </c>
      <c r="Y2017" s="6" t="s">
        <v>518</v>
      </c>
    </row>
    <row r="2018" spans="1:25">
      <c r="A2018" s="6">
        <v>2026</v>
      </c>
      <c r="B2018" s="6" t="s">
        <v>530</v>
      </c>
      <c r="C2018" s="6"/>
      <c r="D2018" s="6" t="s">
        <v>493</v>
      </c>
      <c r="E2018" s="6" t="s">
        <v>243</v>
      </c>
      <c r="F2018" s="6" t="s">
        <v>388</v>
      </c>
      <c r="G2018" s="6" t="s">
        <v>528</v>
      </c>
      <c r="H2018" s="6" t="s">
        <v>526</v>
      </c>
      <c r="I2018" s="6"/>
      <c r="J2018" s="6">
        <v>11520040.460000001</v>
      </c>
      <c r="K2018" s="6">
        <v>345914.49</v>
      </c>
      <c r="L2018" s="6">
        <v>30676924.920000002</v>
      </c>
      <c r="M2018" s="6">
        <v>8078450.6799999997</v>
      </c>
      <c r="N2018" s="6">
        <v>6615773.9800000004</v>
      </c>
      <c r="O2018" s="6">
        <v>25242335.899999999</v>
      </c>
      <c r="P2018" s="6">
        <v>78378.47</v>
      </c>
      <c r="Q2018" s="6">
        <v>3271794.66</v>
      </c>
      <c r="R2018" s="6">
        <v>2340884.69</v>
      </c>
      <c r="S2018" s="6">
        <v>3570047.45</v>
      </c>
      <c r="T2018" s="6">
        <v>404.16</v>
      </c>
      <c r="U2018" s="6">
        <v>1915119.56</v>
      </c>
      <c r="V2018" s="6">
        <v>2404.7399999999998</v>
      </c>
      <c r="W2018" s="46">
        <v>45986.360752314802</v>
      </c>
      <c r="X2018" s="6" t="s">
        <v>4399</v>
      </c>
      <c r="Y2018" s="6" t="s">
        <v>518</v>
      </c>
    </row>
    <row r="2019" spans="1:25">
      <c r="A2019" s="6">
        <v>2026</v>
      </c>
      <c r="B2019" s="6" t="s">
        <v>530</v>
      </c>
      <c r="C2019" s="6"/>
      <c r="D2019" s="6" t="s">
        <v>494</v>
      </c>
      <c r="E2019" s="6" t="s">
        <v>495</v>
      </c>
      <c r="F2019" s="6" t="s">
        <v>388</v>
      </c>
      <c r="G2019" s="6" t="s">
        <v>528</v>
      </c>
      <c r="H2019" s="6" t="s">
        <v>526</v>
      </c>
      <c r="I2019" s="6"/>
      <c r="J2019" s="6">
        <v>9644798.0899999999</v>
      </c>
      <c r="K2019" s="6">
        <v>300800.15999999997</v>
      </c>
      <c r="L2019" s="6">
        <v>25286502.52</v>
      </c>
      <c r="M2019" s="6">
        <v>7938511.1299999999</v>
      </c>
      <c r="N2019" s="6">
        <v>5300924.3899999997</v>
      </c>
      <c r="O2019" s="6">
        <v>24028907.489999998</v>
      </c>
      <c r="P2019" s="6">
        <v>69763.92</v>
      </c>
      <c r="Q2019" s="6">
        <v>3178172.1</v>
      </c>
      <c r="R2019" s="6">
        <v>2175323.94</v>
      </c>
      <c r="S2019" s="6">
        <v>1785342.59</v>
      </c>
      <c r="T2019" s="6">
        <v>385.11</v>
      </c>
      <c r="U2019" s="6">
        <v>1784483.7</v>
      </c>
      <c r="V2019" s="6">
        <v>2150.48</v>
      </c>
      <c r="W2019" s="46">
        <v>45986.360752314802</v>
      </c>
      <c r="X2019" s="6" t="s">
        <v>4399</v>
      </c>
      <c r="Y2019" s="6" t="s">
        <v>518</v>
      </c>
    </row>
    <row r="2020" spans="1:25">
      <c r="A2020" s="6">
        <v>2026</v>
      </c>
      <c r="B2020" s="6" t="s">
        <v>530</v>
      </c>
      <c r="C2020" s="6"/>
      <c r="D2020" s="6" t="s">
        <v>424</v>
      </c>
      <c r="E2020" s="6" t="s">
        <v>75</v>
      </c>
      <c r="F2020" s="6" t="s">
        <v>388</v>
      </c>
      <c r="G2020" s="6" t="s">
        <v>528</v>
      </c>
      <c r="H2020" s="6" t="s">
        <v>526</v>
      </c>
      <c r="I2020" s="6"/>
      <c r="J2020" s="6">
        <v>3496442.75</v>
      </c>
      <c r="K2020" s="6">
        <v>49114.1</v>
      </c>
      <c r="L2020" s="6">
        <v>3717.53</v>
      </c>
      <c r="M2020" s="6">
        <v>2297944.9900000002</v>
      </c>
      <c r="N2020" s="6">
        <v>1233508.1000000001</v>
      </c>
      <c r="O2020" s="6">
        <v>5161101.43</v>
      </c>
      <c r="P2020" s="6">
        <v>6243.75</v>
      </c>
      <c r="Q2020" s="6">
        <v>602238.05000000005</v>
      </c>
      <c r="R2020" s="6">
        <v>416745.3</v>
      </c>
      <c r="S2020" s="6">
        <v>341463.31</v>
      </c>
      <c r="T2020" s="6">
        <v>358.51</v>
      </c>
      <c r="U2020" s="6">
        <v>426800.69</v>
      </c>
      <c r="V2020" s="6">
        <v>141.21</v>
      </c>
      <c r="W2020" s="46">
        <v>45986.360752314802</v>
      </c>
      <c r="X2020" s="6" t="s">
        <v>4399</v>
      </c>
      <c r="Y2020" s="6" t="s">
        <v>518</v>
      </c>
    </row>
    <row r="2021" spans="1:25">
      <c r="A2021" s="6">
        <v>2026</v>
      </c>
      <c r="B2021" s="6" t="s">
        <v>530</v>
      </c>
      <c r="C2021" s="6"/>
      <c r="D2021" s="6" t="s">
        <v>425</v>
      </c>
      <c r="E2021" s="6" t="s">
        <v>76</v>
      </c>
      <c r="F2021" s="6" t="s">
        <v>388</v>
      </c>
      <c r="G2021" s="6" t="s">
        <v>528</v>
      </c>
      <c r="H2021" s="6" t="s">
        <v>526</v>
      </c>
      <c r="I2021" s="6"/>
      <c r="J2021" s="6">
        <v>332378.64</v>
      </c>
      <c r="K2021" s="6">
        <v>42489.68</v>
      </c>
      <c r="L2021" s="6">
        <v>343.95</v>
      </c>
      <c r="M2021" s="6">
        <v>2913436.88</v>
      </c>
      <c r="N2021" s="6">
        <v>569732.6</v>
      </c>
      <c r="O2021" s="6">
        <v>4128591.86</v>
      </c>
      <c r="P2021" s="6">
        <v>250.26</v>
      </c>
      <c r="Q2021" s="6">
        <v>292645.89</v>
      </c>
      <c r="R2021" s="6">
        <v>258637.65</v>
      </c>
      <c r="S2021" s="6">
        <v>578060.93000000005</v>
      </c>
      <c r="T2021" s="6">
        <v>0.05</v>
      </c>
      <c r="U2021" s="6">
        <v>218001.25</v>
      </c>
      <c r="V2021" s="6">
        <v>6.94</v>
      </c>
      <c r="W2021" s="46">
        <v>45986.360752314802</v>
      </c>
      <c r="X2021" s="6" t="s">
        <v>4399</v>
      </c>
      <c r="Y2021" s="6" t="s">
        <v>518</v>
      </c>
    </row>
    <row r="2022" spans="1:25">
      <c r="A2022" s="6">
        <v>2026</v>
      </c>
      <c r="B2022" s="6" t="s">
        <v>530</v>
      </c>
      <c r="C2022" s="6"/>
      <c r="D2022" s="6" t="s">
        <v>426</v>
      </c>
      <c r="E2022" s="6" t="s">
        <v>77</v>
      </c>
      <c r="F2022" s="6" t="s">
        <v>388</v>
      </c>
      <c r="G2022" s="6" t="s">
        <v>528</v>
      </c>
      <c r="H2022" s="6" t="s">
        <v>526</v>
      </c>
      <c r="I2022" s="6"/>
      <c r="J2022" s="6">
        <v>5815976.7000000002</v>
      </c>
      <c r="K2022" s="6">
        <v>209196.38</v>
      </c>
      <c r="L2022" s="6">
        <v>25282441.039999999</v>
      </c>
      <c r="M2022" s="6">
        <v>2727129.26</v>
      </c>
      <c r="N2022" s="6">
        <v>3497683.69</v>
      </c>
      <c r="O2022" s="6">
        <v>14739214.199999999</v>
      </c>
      <c r="P2022" s="6">
        <v>63269.91</v>
      </c>
      <c r="Q2022" s="6">
        <v>2283288.16</v>
      </c>
      <c r="R2022" s="6">
        <v>1499940.99</v>
      </c>
      <c r="S2022" s="6">
        <v>865818.35</v>
      </c>
      <c r="T2022" s="6">
        <v>26.55</v>
      </c>
      <c r="U2022" s="6">
        <v>1139681.76</v>
      </c>
      <c r="V2022" s="6">
        <v>2002.33</v>
      </c>
      <c r="W2022" s="46">
        <v>45986.360752314802</v>
      </c>
      <c r="X2022" s="6" t="s">
        <v>4399</v>
      </c>
      <c r="Y2022" s="6" t="s">
        <v>518</v>
      </c>
    </row>
    <row r="2023" spans="1:25">
      <c r="A2023" s="6">
        <v>2026</v>
      </c>
      <c r="B2023" s="6" t="s">
        <v>530</v>
      </c>
      <c r="C2023" s="6"/>
      <c r="D2023" s="6" t="s">
        <v>427</v>
      </c>
      <c r="E2023" s="6" t="s">
        <v>78</v>
      </c>
      <c r="F2023" s="6" t="s">
        <v>388</v>
      </c>
      <c r="G2023" s="6" t="s">
        <v>528</v>
      </c>
      <c r="H2023" s="6" t="s">
        <v>526</v>
      </c>
      <c r="I2023" s="6"/>
      <c r="J2023" s="6">
        <v>0</v>
      </c>
      <c r="K2023" s="6">
        <v>0</v>
      </c>
      <c r="L2023" s="6">
        <v>0</v>
      </c>
      <c r="M2023" s="6">
        <v>0</v>
      </c>
      <c r="N2023" s="6">
        <v>0</v>
      </c>
      <c r="O2023" s="6">
        <v>0</v>
      </c>
      <c r="P2023" s="6">
        <v>0</v>
      </c>
      <c r="Q2023" s="6">
        <v>0</v>
      </c>
      <c r="R2023" s="6">
        <v>0</v>
      </c>
      <c r="S2023" s="6">
        <v>0</v>
      </c>
      <c r="T2023" s="6">
        <v>0</v>
      </c>
      <c r="U2023" s="6">
        <v>0</v>
      </c>
      <c r="V2023" s="6">
        <v>0</v>
      </c>
      <c r="W2023" s="46">
        <v>45986.360752314802</v>
      </c>
      <c r="X2023" s="6" t="s">
        <v>4399</v>
      </c>
      <c r="Y2023" s="6" t="s">
        <v>518</v>
      </c>
    </row>
    <row r="2024" spans="1:25">
      <c r="A2024" s="6">
        <v>2026</v>
      </c>
      <c r="B2024" s="6" t="s">
        <v>530</v>
      </c>
      <c r="C2024" s="6"/>
      <c r="D2024" s="6" t="s">
        <v>428</v>
      </c>
      <c r="E2024" s="6" t="s">
        <v>79</v>
      </c>
      <c r="F2024" s="6" t="s">
        <v>388</v>
      </c>
      <c r="G2024" s="6" t="s">
        <v>528</v>
      </c>
      <c r="H2024" s="6" t="s">
        <v>526</v>
      </c>
      <c r="I2024" s="6"/>
      <c r="J2024" s="6">
        <v>0</v>
      </c>
      <c r="K2024" s="6">
        <v>0</v>
      </c>
      <c r="L2024" s="6">
        <v>0</v>
      </c>
      <c r="M2024" s="6">
        <v>0</v>
      </c>
      <c r="N2024" s="6">
        <v>0</v>
      </c>
      <c r="O2024" s="6">
        <v>0</v>
      </c>
      <c r="P2024" s="6">
        <v>0</v>
      </c>
      <c r="Q2024" s="6">
        <v>0</v>
      </c>
      <c r="R2024" s="6">
        <v>0</v>
      </c>
      <c r="S2024" s="6">
        <v>0</v>
      </c>
      <c r="T2024" s="6">
        <v>0</v>
      </c>
      <c r="U2024" s="6">
        <v>0</v>
      </c>
      <c r="V2024" s="6">
        <v>0</v>
      </c>
      <c r="W2024" s="46">
        <v>45986.360752314802</v>
      </c>
      <c r="X2024" s="6" t="s">
        <v>4399</v>
      </c>
      <c r="Y2024" s="6" t="s">
        <v>518</v>
      </c>
    </row>
    <row r="2025" spans="1:25">
      <c r="A2025" s="6">
        <v>2026</v>
      </c>
      <c r="B2025" s="6" t="s">
        <v>530</v>
      </c>
      <c r="C2025" s="6"/>
      <c r="D2025" s="6" t="s">
        <v>496</v>
      </c>
      <c r="E2025" s="6" t="s">
        <v>497</v>
      </c>
      <c r="F2025" s="6" t="s">
        <v>388</v>
      </c>
      <c r="G2025" s="6" t="s">
        <v>528</v>
      </c>
      <c r="H2025" s="6" t="s">
        <v>526</v>
      </c>
      <c r="I2025" s="6"/>
      <c r="J2025" s="6">
        <v>1804645.84</v>
      </c>
      <c r="K2025" s="6">
        <v>41889.57</v>
      </c>
      <c r="L2025" s="6">
        <v>3594899.68</v>
      </c>
      <c r="M2025" s="6">
        <v>139038.09</v>
      </c>
      <c r="N2025" s="6">
        <v>1281449.57</v>
      </c>
      <c r="O2025" s="6">
        <v>1167740.99</v>
      </c>
      <c r="P2025" s="6">
        <v>6579.6</v>
      </c>
      <c r="Q2025" s="6">
        <v>81051.839999999997</v>
      </c>
      <c r="R2025" s="6">
        <v>133664.79</v>
      </c>
      <c r="S2025" s="6">
        <v>1768707.73</v>
      </c>
      <c r="T2025" s="6">
        <v>18.12</v>
      </c>
      <c r="U2025" s="6">
        <v>106810.53</v>
      </c>
      <c r="V2025" s="6">
        <v>196.4</v>
      </c>
      <c r="W2025" s="46">
        <v>45986.360752314802</v>
      </c>
      <c r="X2025" s="6" t="s">
        <v>4399</v>
      </c>
      <c r="Y2025" s="6" t="s">
        <v>518</v>
      </c>
    </row>
    <row r="2026" spans="1:25">
      <c r="A2026" s="6">
        <v>2026</v>
      </c>
      <c r="B2026" s="6" t="s">
        <v>530</v>
      </c>
      <c r="C2026" s="6"/>
      <c r="D2026" s="6" t="s">
        <v>429</v>
      </c>
      <c r="E2026" s="6" t="s">
        <v>80</v>
      </c>
      <c r="F2026" s="6" t="s">
        <v>388</v>
      </c>
      <c r="G2026" s="6" t="s">
        <v>528</v>
      </c>
      <c r="H2026" s="6" t="s">
        <v>526</v>
      </c>
      <c r="I2026" s="6"/>
      <c r="J2026" s="6">
        <v>0</v>
      </c>
      <c r="K2026" s="6">
        <v>0</v>
      </c>
      <c r="L2026" s="6">
        <v>0</v>
      </c>
      <c r="M2026" s="6">
        <v>0</v>
      </c>
      <c r="N2026" s="6">
        <v>0</v>
      </c>
      <c r="O2026" s="6">
        <v>0</v>
      </c>
      <c r="P2026" s="6">
        <v>0</v>
      </c>
      <c r="Q2026" s="6">
        <v>0</v>
      </c>
      <c r="R2026" s="6">
        <v>0</v>
      </c>
      <c r="S2026" s="6">
        <v>0</v>
      </c>
      <c r="T2026" s="6">
        <v>0</v>
      </c>
      <c r="U2026" s="6">
        <v>0</v>
      </c>
      <c r="V2026" s="6">
        <v>0</v>
      </c>
      <c r="W2026" s="46">
        <v>45986.360752314802</v>
      </c>
      <c r="X2026" s="6" t="s">
        <v>4399</v>
      </c>
      <c r="Y2026" s="6" t="s">
        <v>518</v>
      </c>
    </row>
    <row r="2027" spans="1:25">
      <c r="A2027" s="6">
        <v>2026</v>
      </c>
      <c r="B2027" s="6" t="s">
        <v>530</v>
      </c>
      <c r="C2027" s="6"/>
      <c r="D2027" s="6" t="s">
        <v>430</v>
      </c>
      <c r="E2027" s="6" t="s">
        <v>81</v>
      </c>
      <c r="F2027" s="6" t="s">
        <v>388</v>
      </c>
      <c r="G2027" s="6" t="s">
        <v>528</v>
      </c>
      <c r="H2027" s="6" t="s">
        <v>526</v>
      </c>
      <c r="I2027" s="6"/>
      <c r="J2027" s="6">
        <v>0</v>
      </c>
      <c r="K2027" s="6">
        <v>0</v>
      </c>
      <c r="L2027" s="6">
        <v>0</v>
      </c>
      <c r="M2027" s="6">
        <v>0</v>
      </c>
      <c r="N2027" s="6">
        <v>0</v>
      </c>
      <c r="O2027" s="6">
        <v>0</v>
      </c>
      <c r="P2027" s="6">
        <v>0</v>
      </c>
      <c r="Q2027" s="6">
        <v>0</v>
      </c>
      <c r="R2027" s="6">
        <v>0</v>
      </c>
      <c r="S2027" s="6">
        <v>0</v>
      </c>
      <c r="T2027" s="6">
        <v>0</v>
      </c>
      <c r="U2027" s="6">
        <v>0</v>
      </c>
      <c r="V2027" s="6">
        <v>0</v>
      </c>
      <c r="W2027" s="46">
        <v>45986.360752314802</v>
      </c>
      <c r="X2027" s="6" t="s">
        <v>4399</v>
      </c>
      <c r="Y2027" s="6" t="s">
        <v>518</v>
      </c>
    </row>
    <row r="2028" spans="1:25">
      <c r="A2028" s="6">
        <v>2026</v>
      </c>
      <c r="B2028" s="6" t="s">
        <v>530</v>
      </c>
      <c r="C2028" s="6"/>
      <c r="D2028" s="6" t="s">
        <v>431</v>
      </c>
      <c r="E2028" s="6" t="s">
        <v>82</v>
      </c>
      <c r="F2028" s="6" t="s">
        <v>388</v>
      </c>
      <c r="G2028" s="6" t="s">
        <v>528</v>
      </c>
      <c r="H2028" s="6" t="s">
        <v>526</v>
      </c>
      <c r="I2028" s="6"/>
      <c r="J2028" s="6">
        <v>1804645.84</v>
      </c>
      <c r="K2028" s="6">
        <v>41889.57</v>
      </c>
      <c r="L2028" s="6">
        <v>3594899.68</v>
      </c>
      <c r="M2028" s="6">
        <v>139038.09</v>
      </c>
      <c r="N2028" s="6">
        <v>1281449.57</v>
      </c>
      <c r="O2028" s="6">
        <v>1167740.99</v>
      </c>
      <c r="P2028" s="6">
        <v>6579.6</v>
      </c>
      <c r="Q2028" s="6">
        <v>81051.839999999997</v>
      </c>
      <c r="R2028" s="6">
        <v>133664.79</v>
      </c>
      <c r="S2028" s="6">
        <v>1768707.73</v>
      </c>
      <c r="T2028" s="6">
        <v>18.12</v>
      </c>
      <c r="U2028" s="6">
        <v>106810.53</v>
      </c>
      <c r="V2028" s="6">
        <v>196.4</v>
      </c>
      <c r="W2028" s="46">
        <v>45986.360752314802</v>
      </c>
      <c r="X2028" s="6" t="s">
        <v>4399</v>
      </c>
      <c r="Y2028" s="6" t="s">
        <v>518</v>
      </c>
    </row>
    <row r="2029" spans="1:25">
      <c r="A2029" s="6">
        <v>2026</v>
      </c>
      <c r="B2029" s="6" t="s">
        <v>530</v>
      </c>
      <c r="C2029" s="6"/>
      <c r="D2029" s="6" t="s">
        <v>432</v>
      </c>
      <c r="E2029" s="6" t="s">
        <v>83</v>
      </c>
      <c r="F2029" s="6" t="s">
        <v>388</v>
      </c>
      <c r="G2029" s="6" t="s">
        <v>528</v>
      </c>
      <c r="H2029" s="6" t="s">
        <v>526</v>
      </c>
      <c r="I2029" s="6"/>
      <c r="J2029" s="6">
        <v>0</v>
      </c>
      <c r="K2029" s="6">
        <v>0</v>
      </c>
      <c r="L2029" s="6">
        <v>0</v>
      </c>
      <c r="M2029" s="6">
        <v>0</v>
      </c>
      <c r="N2029" s="6">
        <v>0</v>
      </c>
      <c r="O2029" s="6">
        <v>0</v>
      </c>
      <c r="P2029" s="6">
        <v>0</v>
      </c>
      <c r="Q2029" s="6">
        <v>0</v>
      </c>
      <c r="R2029" s="6">
        <v>0</v>
      </c>
      <c r="S2029" s="6">
        <v>0</v>
      </c>
      <c r="T2029" s="6">
        <v>0</v>
      </c>
      <c r="U2029" s="6">
        <v>0</v>
      </c>
      <c r="V2029" s="6">
        <v>0</v>
      </c>
      <c r="W2029" s="46">
        <v>45986.360752314802</v>
      </c>
      <c r="X2029" s="6" t="s">
        <v>4399</v>
      </c>
      <c r="Y2029" s="6" t="s">
        <v>518</v>
      </c>
    </row>
    <row r="2030" spans="1:25">
      <c r="A2030" s="6">
        <v>2026</v>
      </c>
      <c r="B2030" s="6" t="s">
        <v>530</v>
      </c>
      <c r="C2030" s="6"/>
      <c r="D2030" s="6" t="s">
        <v>433</v>
      </c>
      <c r="E2030" s="6" t="s">
        <v>84</v>
      </c>
      <c r="F2030" s="6" t="s">
        <v>388</v>
      </c>
      <c r="G2030" s="6" t="s">
        <v>528</v>
      </c>
      <c r="H2030" s="6" t="s">
        <v>526</v>
      </c>
      <c r="I2030" s="6"/>
      <c r="J2030" s="6">
        <v>0</v>
      </c>
      <c r="K2030" s="6">
        <v>0</v>
      </c>
      <c r="L2030" s="6">
        <v>0</v>
      </c>
      <c r="M2030" s="6">
        <v>0</v>
      </c>
      <c r="N2030" s="6">
        <v>0</v>
      </c>
      <c r="O2030" s="6">
        <v>0</v>
      </c>
      <c r="P2030" s="6">
        <v>0</v>
      </c>
      <c r="Q2030" s="6">
        <v>0</v>
      </c>
      <c r="R2030" s="6">
        <v>0</v>
      </c>
      <c r="S2030" s="6">
        <v>0</v>
      </c>
      <c r="T2030" s="6">
        <v>0</v>
      </c>
      <c r="U2030" s="6">
        <v>0</v>
      </c>
      <c r="V2030" s="6">
        <v>0</v>
      </c>
      <c r="W2030" s="46">
        <v>45986.360752314802</v>
      </c>
      <c r="X2030" s="6" t="s">
        <v>4399</v>
      </c>
      <c r="Y2030" s="6" t="s">
        <v>518</v>
      </c>
    </row>
    <row r="2031" spans="1:25">
      <c r="A2031" s="6">
        <v>2026</v>
      </c>
      <c r="B2031" s="6" t="s">
        <v>530</v>
      </c>
      <c r="C2031" s="6"/>
      <c r="D2031" s="6" t="s">
        <v>434</v>
      </c>
      <c r="E2031" s="6" t="s">
        <v>85</v>
      </c>
      <c r="F2031" s="6" t="s">
        <v>388</v>
      </c>
      <c r="G2031" s="6" t="s">
        <v>528</v>
      </c>
      <c r="H2031" s="6" t="s">
        <v>526</v>
      </c>
      <c r="I2031" s="6"/>
      <c r="J2031" s="6">
        <v>70596.53</v>
      </c>
      <c r="K2031" s="6">
        <v>3224.76</v>
      </c>
      <c r="L2031" s="6">
        <v>1795522.72</v>
      </c>
      <c r="M2031" s="6">
        <v>901.46</v>
      </c>
      <c r="N2031" s="6">
        <v>33400.019999999997</v>
      </c>
      <c r="O2031" s="6">
        <v>45687.42</v>
      </c>
      <c r="P2031" s="6">
        <v>2034.95</v>
      </c>
      <c r="Q2031" s="6">
        <v>12570.72</v>
      </c>
      <c r="R2031" s="6">
        <v>31895.96</v>
      </c>
      <c r="S2031" s="6">
        <v>15997.13</v>
      </c>
      <c r="T2031" s="6">
        <v>0.93</v>
      </c>
      <c r="U2031" s="6">
        <v>23825.33</v>
      </c>
      <c r="V2031" s="6">
        <v>57.86</v>
      </c>
      <c r="W2031" s="46">
        <v>45986.360752314802</v>
      </c>
      <c r="X2031" s="6" t="s">
        <v>4399</v>
      </c>
      <c r="Y2031" s="6" t="s">
        <v>518</v>
      </c>
    </row>
    <row r="2032" spans="1:25">
      <c r="A2032" s="6">
        <v>2026</v>
      </c>
      <c r="B2032" s="6" t="s">
        <v>530</v>
      </c>
      <c r="C2032" s="6"/>
      <c r="D2032" s="6" t="s">
        <v>498</v>
      </c>
      <c r="E2032" s="6" t="s">
        <v>271</v>
      </c>
      <c r="F2032" s="6" t="s">
        <v>388</v>
      </c>
      <c r="G2032" s="6" t="s">
        <v>528</v>
      </c>
      <c r="H2032" s="6" t="s">
        <v>526</v>
      </c>
      <c r="I2032" s="6"/>
      <c r="J2032" s="6">
        <v>866053.68</v>
      </c>
      <c r="K2032" s="6">
        <v>40753.58</v>
      </c>
      <c r="L2032" s="6">
        <v>3990348.82</v>
      </c>
      <c r="M2032" s="6">
        <v>667515.93000000005</v>
      </c>
      <c r="N2032" s="6">
        <v>758999.12</v>
      </c>
      <c r="O2032" s="6">
        <v>10468822.65</v>
      </c>
      <c r="P2032" s="6">
        <v>10249.52</v>
      </c>
      <c r="Q2032" s="6">
        <v>506143.38</v>
      </c>
      <c r="R2032" s="6">
        <v>320479.7</v>
      </c>
      <c r="S2032" s="6">
        <v>172686.34</v>
      </c>
      <c r="T2032" s="6">
        <v>62505.29</v>
      </c>
      <c r="U2032" s="6">
        <v>190722.45</v>
      </c>
      <c r="V2032" s="6">
        <v>319.14</v>
      </c>
      <c r="W2032" s="46">
        <v>45986.360752314802</v>
      </c>
      <c r="X2032" s="6" t="s">
        <v>4399</v>
      </c>
      <c r="Y2032" s="6" t="s">
        <v>518</v>
      </c>
    </row>
    <row r="2033" spans="1:25">
      <c r="A2033" s="6">
        <v>2026</v>
      </c>
      <c r="B2033" s="6" t="s">
        <v>530</v>
      </c>
      <c r="C2033" s="6"/>
      <c r="D2033" s="6" t="s">
        <v>499</v>
      </c>
      <c r="E2033" s="6" t="s">
        <v>500</v>
      </c>
      <c r="F2033" s="6" t="s">
        <v>388</v>
      </c>
      <c r="G2033" s="6" t="s">
        <v>528</v>
      </c>
      <c r="H2033" s="6" t="s">
        <v>526</v>
      </c>
      <c r="I2033" s="6"/>
      <c r="J2033" s="6">
        <v>733689.28</v>
      </c>
      <c r="K2033" s="6">
        <v>17353.39</v>
      </c>
      <c r="L2033" s="6">
        <v>1786169.86</v>
      </c>
      <c r="M2033" s="6">
        <v>25873.17</v>
      </c>
      <c r="N2033" s="6">
        <v>213324.57</v>
      </c>
      <c r="O2033" s="6">
        <v>4295301.1500000004</v>
      </c>
      <c r="P2033" s="6">
        <v>6332</v>
      </c>
      <c r="Q2033" s="6">
        <v>319101.46999999997</v>
      </c>
      <c r="R2033" s="6">
        <v>112186.99</v>
      </c>
      <c r="S2033" s="6">
        <v>85297.01</v>
      </c>
      <c r="T2033" s="6">
        <v>62503.87</v>
      </c>
      <c r="U2033" s="6">
        <v>95374.39</v>
      </c>
      <c r="V2033" s="6">
        <v>194.96</v>
      </c>
      <c r="W2033" s="46">
        <v>45986.360752314802</v>
      </c>
      <c r="X2033" s="6" t="s">
        <v>4399</v>
      </c>
      <c r="Y2033" s="6" t="s">
        <v>518</v>
      </c>
    </row>
    <row r="2034" spans="1:25">
      <c r="A2034" s="6">
        <v>2026</v>
      </c>
      <c r="B2034" s="6" t="s">
        <v>530</v>
      </c>
      <c r="C2034" s="6"/>
      <c r="D2034" s="6" t="s">
        <v>435</v>
      </c>
      <c r="E2034" s="6" t="s">
        <v>86</v>
      </c>
      <c r="F2034" s="6" t="s">
        <v>388</v>
      </c>
      <c r="G2034" s="6" t="s">
        <v>528</v>
      </c>
      <c r="H2034" s="6" t="s">
        <v>526</v>
      </c>
      <c r="I2034" s="6"/>
      <c r="J2034" s="6">
        <v>686039.85</v>
      </c>
      <c r="K2034" s="6">
        <v>16235.83</v>
      </c>
      <c r="L2034" s="6">
        <v>1670080.58</v>
      </c>
      <c r="M2034" s="6">
        <v>24192.19</v>
      </c>
      <c r="N2034" s="6">
        <v>199948.36</v>
      </c>
      <c r="O2034" s="6">
        <v>4022708.78</v>
      </c>
      <c r="P2034" s="6">
        <v>5921.38</v>
      </c>
      <c r="Q2034" s="6">
        <v>301062.03000000003</v>
      </c>
      <c r="R2034" s="6">
        <v>104912.6</v>
      </c>
      <c r="S2034" s="6">
        <v>79768.95</v>
      </c>
      <c r="T2034" s="6">
        <v>58441.13</v>
      </c>
      <c r="U2034" s="6">
        <v>89188.99</v>
      </c>
      <c r="V2034" s="6">
        <v>182.32</v>
      </c>
      <c r="W2034" s="46">
        <v>45986.360752314802</v>
      </c>
      <c r="X2034" s="6" t="s">
        <v>4399</v>
      </c>
      <c r="Y2034" s="6" t="s">
        <v>518</v>
      </c>
    </row>
    <row r="2035" spans="1:25">
      <c r="A2035" s="6">
        <v>2026</v>
      </c>
      <c r="B2035" s="6" t="s">
        <v>530</v>
      </c>
      <c r="C2035" s="6"/>
      <c r="D2035" s="6" t="s">
        <v>436</v>
      </c>
      <c r="E2035" s="6" t="s">
        <v>87</v>
      </c>
      <c r="F2035" s="6" t="s">
        <v>388</v>
      </c>
      <c r="G2035" s="6" t="s">
        <v>528</v>
      </c>
      <c r="H2035" s="6" t="s">
        <v>526</v>
      </c>
      <c r="I2035" s="6"/>
      <c r="J2035" s="6">
        <v>47649.43</v>
      </c>
      <c r="K2035" s="6">
        <v>1117.56</v>
      </c>
      <c r="L2035" s="6">
        <v>116089.28</v>
      </c>
      <c r="M2035" s="6">
        <v>1680.98</v>
      </c>
      <c r="N2035" s="6">
        <v>13376.21</v>
      </c>
      <c r="O2035" s="6">
        <v>272592.37</v>
      </c>
      <c r="P2035" s="6">
        <v>410.62</v>
      </c>
      <c r="Q2035" s="6">
        <v>18039.439999999999</v>
      </c>
      <c r="R2035" s="6">
        <v>7274.39</v>
      </c>
      <c r="S2035" s="6">
        <v>5528.06</v>
      </c>
      <c r="T2035" s="6">
        <v>4062.74</v>
      </c>
      <c r="U2035" s="6">
        <v>6185.4</v>
      </c>
      <c r="V2035" s="6">
        <v>12.64</v>
      </c>
      <c r="W2035" s="46">
        <v>45986.360752314802</v>
      </c>
      <c r="X2035" s="6" t="s">
        <v>4399</v>
      </c>
      <c r="Y2035" s="6" t="s">
        <v>518</v>
      </c>
    </row>
    <row r="2036" spans="1:25">
      <c r="A2036" s="6">
        <v>2026</v>
      </c>
      <c r="B2036" s="6" t="s">
        <v>530</v>
      </c>
      <c r="C2036" s="6"/>
      <c r="D2036" s="6" t="s">
        <v>437</v>
      </c>
      <c r="E2036" s="6" t="s">
        <v>88</v>
      </c>
      <c r="F2036" s="6" t="s">
        <v>388</v>
      </c>
      <c r="G2036" s="6" t="s">
        <v>528</v>
      </c>
      <c r="H2036" s="6" t="s">
        <v>526</v>
      </c>
      <c r="I2036" s="6"/>
      <c r="J2036" s="6">
        <v>19249.169999999998</v>
      </c>
      <c r="K2036" s="6">
        <v>3570.8</v>
      </c>
      <c r="L2036" s="6">
        <v>154702.64000000001</v>
      </c>
      <c r="M2036" s="6">
        <v>7958.24</v>
      </c>
      <c r="N2036" s="6">
        <v>42042.81</v>
      </c>
      <c r="O2036" s="6">
        <v>491796.73</v>
      </c>
      <c r="P2036" s="6">
        <v>448.38</v>
      </c>
      <c r="Q2036" s="6">
        <v>2360.81</v>
      </c>
      <c r="R2036" s="6">
        <v>8145.11</v>
      </c>
      <c r="S2036" s="6">
        <v>4880.57</v>
      </c>
      <c r="T2036" s="6">
        <v>0.19</v>
      </c>
      <c r="U2036" s="6">
        <v>16135.91</v>
      </c>
      <c r="V2036" s="6">
        <v>13.48</v>
      </c>
      <c r="W2036" s="46">
        <v>45986.360752314802</v>
      </c>
      <c r="X2036" s="6" t="s">
        <v>4399</v>
      </c>
      <c r="Y2036" s="6" t="s">
        <v>518</v>
      </c>
    </row>
    <row r="2037" spans="1:25">
      <c r="A2037" s="6">
        <v>2026</v>
      </c>
      <c r="B2037" s="6" t="s">
        <v>530</v>
      </c>
      <c r="C2037" s="6"/>
      <c r="D2037" s="6" t="s">
        <v>438</v>
      </c>
      <c r="E2037" s="6" t="s">
        <v>89</v>
      </c>
      <c r="F2037" s="6" t="s">
        <v>388</v>
      </c>
      <c r="G2037" s="6" t="s">
        <v>528</v>
      </c>
      <c r="H2037" s="6" t="s">
        <v>526</v>
      </c>
      <c r="I2037" s="6"/>
      <c r="J2037" s="6">
        <v>17057.96</v>
      </c>
      <c r="K2037" s="6">
        <v>2562.16</v>
      </c>
      <c r="L2037" s="6">
        <v>284786.52</v>
      </c>
      <c r="M2037" s="6">
        <v>114976.91</v>
      </c>
      <c r="N2037" s="6">
        <v>94442.02</v>
      </c>
      <c r="O2037" s="6">
        <v>1268821.72</v>
      </c>
      <c r="P2037" s="6">
        <v>1215.95</v>
      </c>
      <c r="Q2037" s="6">
        <v>25465.81</v>
      </c>
      <c r="R2037" s="6">
        <v>19874.32</v>
      </c>
      <c r="S2037" s="6">
        <v>8009.17</v>
      </c>
      <c r="T2037" s="6">
        <v>0.5</v>
      </c>
      <c r="U2037" s="6">
        <v>37622.79</v>
      </c>
      <c r="V2037" s="6">
        <v>37.76</v>
      </c>
      <c r="W2037" s="46">
        <v>45986.360752314802</v>
      </c>
      <c r="X2037" s="6" t="s">
        <v>4399</v>
      </c>
      <c r="Y2037" s="6" t="s">
        <v>518</v>
      </c>
    </row>
    <row r="2038" spans="1:25">
      <c r="A2038" s="6">
        <v>2026</v>
      </c>
      <c r="B2038" s="6" t="s">
        <v>530</v>
      </c>
      <c r="C2038" s="6"/>
      <c r="D2038" s="6" t="s">
        <v>466</v>
      </c>
      <c r="E2038" s="6" t="s">
        <v>117</v>
      </c>
      <c r="F2038" s="6" t="s">
        <v>388</v>
      </c>
      <c r="G2038" s="6" t="s">
        <v>528</v>
      </c>
      <c r="H2038" s="6" t="s">
        <v>526</v>
      </c>
      <c r="I2038" s="6"/>
      <c r="J2038" s="6">
        <v>723707.06</v>
      </c>
      <c r="K2038" s="6">
        <v>10141.65</v>
      </c>
      <c r="L2038" s="6">
        <v>1543.13</v>
      </c>
      <c r="M2038" s="6">
        <v>814457.32</v>
      </c>
      <c r="N2038" s="6">
        <v>599954.77</v>
      </c>
      <c r="O2038" s="6">
        <v>1848547.01</v>
      </c>
      <c r="P2038" s="6">
        <v>711.82</v>
      </c>
      <c r="Q2038" s="6">
        <v>108559.76</v>
      </c>
      <c r="R2038" s="6">
        <v>31241.86</v>
      </c>
      <c r="S2038" s="6">
        <v>156397.68</v>
      </c>
      <c r="T2038" s="6">
        <v>19.899999999999999</v>
      </c>
      <c r="U2038" s="6">
        <v>26435.73</v>
      </c>
      <c r="V2038" s="6">
        <v>25.01</v>
      </c>
      <c r="W2038" s="46">
        <v>45986.360752314802</v>
      </c>
      <c r="X2038" s="6" t="s">
        <v>4399</v>
      </c>
      <c r="Y2038" s="6" t="s">
        <v>518</v>
      </c>
    </row>
    <row r="2039" spans="1:25">
      <c r="A2039" s="6">
        <v>2026</v>
      </c>
      <c r="B2039" s="6" t="s">
        <v>530</v>
      </c>
      <c r="C2039" s="6"/>
      <c r="D2039" s="6" t="s">
        <v>467</v>
      </c>
      <c r="E2039" s="6" t="s">
        <v>118</v>
      </c>
      <c r="F2039" s="6" t="s">
        <v>388</v>
      </c>
      <c r="G2039" s="6" t="s">
        <v>528</v>
      </c>
      <c r="H2039" s="6" t="s">
        <v>526</v>
      </c>
      <c r="I2039" s="6"/>
      <c r="J2039" s="6">
        <v>252.9</v>
      </c>
      <c r="K2039" s="6">
        <v>326.54000000000002</v>
      </c>
      <c r="L2039" s="6">
        <v>0</v>
      </c>
      <c r="M2039" s="6">
        <v>638.83000000000004</v>
      </c>
      <c r="N2039" s="6">
        <v>201496.4</v>
      </c>
      <c r="O2039" s="6">
        <v>12032.39</v>
      </c>
      <c r="P2039" s="6">
        <v>0</v>
      </c>
      <c r="Q2039" s="6">
        <v>204.13</v>
      </c>
      <c r="R2039" s="6">
        <v>17488.25</v>
      </c>
      <c r="S2039" s="6">
        <v>1070.03</v>
      </c>
      <c r="T2039" s="6">
        <v>0</v>
      </c>
      <c r="U2039" s="6">
        <v>0</v>
      </c>
      <c r="V2039" s="6">
        <v>0</v>
      </c>
      <c r="W2039" s="46">
        <v>45986.360752314802</v>
      </c>
      <c r="X2039" s="6" t="s">
        <v>4399</v>
      </c>
      <c r="Y2039" s="6" t="s">
        <v>518</v>
      </c>
    </row>
    <row r="2040" spans="1:25">
      <c r="A2040" s="6">
        <v>2026</v>
      </c>
      <c r="B2040" s="6" t="s">
        <v>530</v>
      </c>
      <c r="C2040" s="6"/>
      <c r="D2040" s="6" t="s">
        <v>468</v>
      </c>
      <c r="E2040" s="6" t="s">
        <v>119</v>
      </c>
      <c r="F2040" s="6" t="s">
        <v>388</v>
      </c>
      <c r="G2040" s="6" t="s">
        <v>528</v>
      </c>
      <c r="H2040" s="6" t="s">
        <v>526</v>
      </c>
      <c r="I2040" s="6"/>
      <c r="J2040" s="6">
        <v>0</v>
      </c>
      <c r="K2040" s="6">
        <v>0</v>
      </c>
      <c r="L2040" s="6">
        <v>0</v>
      </c>
      <c r="M2040" s="6">
        <v>0</v>
      </c>
      <c r="N2040" s="6">
        <v>0</v>
      </c>
      <c r="O2040" s="6">
        <v>0</v>
      </c>
      <c r="P2040" s="6">
        <v>0</v>
      </c>
      <c r="Q2040" s="6">
        <v>0</v>
      </c>
      <c r="R2040" s="6">
        <v>0</v>
      </c>
      <c r="S2040" s="6">
        <v>0</v>
      </c>
      <c r="T2040" s="6">
        <v>0</v>
      </c>
      <c r="U2040" s="6">
        <v>0</v>
      </c>
      <c r="V2040" s="6">
        <v>0</v>
      </c>
      <c r="W2040" s="46">
        <v>45986.360752314802</v>
      </c>
      <c r="X2040" s="6" t="s">
        <v>4399</v>
      </c>
      <c r="Y2040" s="6" t="s">
        <v>518</v>
      </c>
    </row>
    <row r="2041" spans="1:25">
      <c r="A2041" s="6">
        <v>2026</v>
      </c>
      <c r="B2041" s="6" t="s">
        <v>530</v>
      </c>
      <c r="C2041" s="6"/>
      <c r="D2041" s="6" t="s">
        <v>509</v>
      </c>
      <c r="E2041" s="6" t="s">
        <v>510</v>
      </c>
      <c r="F2041" s="6" t="s">
        <v>388</v>
      </c>
      <c r="G2041" s="6" t="s">
        <v>528</v>
      </c>
      <c r="H2041" s="6" t="s">
        <v>526</v>
      </c>
      <c r="I2041" s="6"/>
      <c r="J2041" s="6">
        <v>13692384.07</v>
      </c>
      <c r="K2041" s="6">
        <v>575363.74</v>
      </c>
      <c r="L2041" s="6">
        <v>88490650.400000006</v>
      </c>
      <c r="M2041" s="6">
        <v>17789355.969999999</v>
      </c>
      <c r="N2041" s="6">
        <v>17458037.760000002</v>
      </c>
      <c r="O2041" s="6">
        <v>38138375.479999997</v>
      </c>
      <c r="P2041" s="6">
        <v>231331</v>
      </c>
      <c r="Q2041" s="6">
        <v>11005178.01</v>
      </c>
      <c r="R2041" s="6">
        <v>4391223.93</v>
      </c>
      <c r="S2041" s="6">
        <v>3399154.2</v>
      </c>
      <c r="T2041" s="6">
        <v>70319.66</v>
      </c>
      <c r="U2041" s="6">
        <v>2558230.0699999998</v>
      </c>
      <c r="V2041" s="6">
        <v>7504.93</v>
      </c>
      <c r="W2041" s="46">
        <v>45986.360752314802</v>
      </c>
      <c r="X2041" s="6" t="s">
        <v>4399</v>
      </c>
      <c r="Y2041" s="6" t="s">
        <v>518</v>
      </c>
    </row>
    <row r="2042" spans="1:25">
      <c r="A2042" s="6">
        <v>2026</v>
      </c>
      <c r="B2042" s="6" t="s">
        <v>530</v>
      </c>
      <c r="C2042" s="6"/>
      <c r="D2042" s="6" t="s">
        <v>511</v>
      </c>
      <c r="E2042" s="6" t="s">
        <v>120</v>
      </c>
      <c r="F2042" s="6" t="s">
        <v>388</v>
      </c>
      <c r="G2042" s="6" t="s">
        <v>528</v>
      </c>
      <c r="H2042" s="6" t="s">
        <v>526</v>
      </c>
      <c r="I2042" s="6"/>
      <c r="J2042" s="6">
        <v>0</v>
      </c>
      <c r="K2042" s="6">
        <v>0</v>
      </c>
      <c r="L2042" s="6">
        <v>0</v>
      </c>
      <c r="M2042" s="6">
        <v>0</v>
      </c>
      <c r="N2042" s="6">
        <v>0</v>
      </c>
      <c r="O2042" s="6">
        <v>0</v>
      </c>
      <c r="P2042" s="6">
        <v>0</v>
      </c>
      <c r="Q2042" s="6">
        <v>0</v>
      </c>
      <c r="R2042" s="6">
        <v>0</v>
      </c>
      <c r="S2042" s="6">
        <v>0</v>
      </c>
      <c r="T2042" s="6">
        <v>0</v>
      </c>
      <c r="U2042" s="6">
        <v>0</v>
      </c>
      <c r="V2042" s="6">
        <v>0</v>
      </c>
      <c r="W2042" s="46">
        <v>45986.360752314802</v>
      </c>
      <c r="X2042" s="6" t="s">
        <v>4399</v>
      </c>
      <c r="Y2042" s="6" t="s">
        <v>518</v>
      </c>
    </row>
    <row r="2043" spans="1:25" ht="13.5" thickBot="1">
      <c r="A2043" s="7">
        <v>2026</v>
      </c>
      <c r="B2043" s="7" t="s">
        <v>530</v>
      </c>
      <c r="C2043" s="7"/>
      <c r="D2043" s="7" t="s">
        <v>512</v>
      </c>
      <c r="E2043" s="7" t="s">
        <v>513</v>
      </c>
      <c r="F2043" s="7" t="s">
        <v>388</v>
      </c>
      <c r="G2043" s="7" t="s">
        <v>528</v>
      </c>
      <c r="H2043" s="7" t="s">
        <v>526</v>
      </c>
      <c r="I2043" s="7"/>
      <c r="J2043" s="7">
        <v>62628632.700000003</v>
      </c>
      <c r="K2043" s="7">
        <v>1266800</v>
      </c>
      <c r="L2043" s="7">
        <v>205142854.69</v>
      </c>
      <c r="M2043" s="7">
        <v>31292970.309999999</v>
      </c>
      <c r="N2043" s="7">
        <v>29300436.149999999</v>
      </c>
      <c r="O2043" s="7">
        <v>91096126.019999996</v>
      </c>
      <c r="P2043" s="7">
        <v>469932.85</v>
      </c>
      <c r="Q2043" s="7">
        <v>16211986.07</v>
      </c>
      <c r="R2043" s="7">
        <v>10823071.17</v>
      </c>
      <c r="S2043" s="7">
        <v>8392910.1899999995</v>
      </c>
      <c r="T2043" s="7">
        <v>165000</v>
      </c>
      <c r="U2043" s="7">
        <v>7287707.54</v>
      </c>
      <c r="V2043" s="7">
        <v>15000</v>
      </c>
      <c r="W2043" s="47">
        <v>45986.360752314802</v>
      </c>
      <c r="X2043" s="7" t="s">
        <v>4399</v>
      </c>
      <c r="Y2043" s="7" t="s">
        <v>518</v>
      </c>
    </row>
  </sheetData>
  <sheetProtection algorithmName="SHA-512" hashValue="af1+Y7/3mZB7PIkjp2dVfD36JNuogHYQtxvjuBCwgXMoE1jDOEECghUQaNq+Ygk9bjVprkHqIqhnbn/mHT1LZA==" saltValue="m+yqMjX9Hl/v8ZJ3UoXR0Q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B1:D7"/>
  <sheetViews>
    <sheetView workbookViewId="0">
      <selection activeCell="C7" sqref="C7"/>
    </sheetView>
  </sheetViews>
  <sheetFormatPr defaultRowHeight="12.75"/>
  <cols>
    <col min="2" max="2" width="5" customWidth="1"/>
    <col min="3" max="3" width="15.140625" customWidth="1"/>
    <col min="4" max="4" width="19" customWidth="1"/>
  </cols>
  <sheetData>
    <row r="1" spans="2:4" ht="18">
      <c r="D1" s="2" t="s">
        <v>529</v>
      </c>
    </row>
    <row r="6" spans="2:4">
      <c r="B6" s="3" t="s">
        <v>4</v>
      </c>
      <c r="C6" s="4" t="s">
        <v>5</v>
      </c>
    </row>
    <row r="7" spans="2:4">
      <c r="B7" s="1" t="s">
        <v>5</v>
      </c>
      <c r="C7" s="5">
        <v>5136176607.3500004</v>
      </c>
    </row>
  </sheetData>
  <sheetProtection algorithmName="SHA-512" hashValue="M/t/H0vK99uVDDCTaDEgYc5nl11lzHpWl0VIJTz0+TLDdB4CGUpw09sjAmksU2wTgP63mqFhgkLFMIu1uHc/GQ==" saltValue="RXZTQo8HfKe5uT88XwCi0Q==" spinCount="100000" sheet="1" objects="1" scenarios="1"/>
  <printOptions horizontalCentered="1"/>
  <pageMargins left="0.19685039370078741" right="0.19685039370078741" top="0.98425196850393704" bottom="0.78740157480314965" header="0.78740157480314965" footer="0.19685039370078741"/>
  <pageSetup paperSize="9" fitToHeight="0" orientation="landscape" r:id="rId2"/>
  <headerFooter alignWithMargins="0">
    <oddHeader>&amp;RRenna Mariaelena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2</vt:i4>
      </vt:variant>
    </vt:vector>
  </HeadingPairs>
  <TitlesOfParts>
    <vt:vector size="8" baseType="lpstr">
      <vt:lpstr>PARAMETRI</vt:lpstr>
      <vt:lpstr>LA</vt:lpstr>
      <vt:lpstr>FoglioPiatto</vt:lpstr>
      <vt:lpstr>Criteri</vt:lpstr>
      <vt:lpstr>BASE</vt:lpstr>
      <vt:lpstr>Pivot n.44178</vt:lpstr>
      <vt:lpstr>LA!Area_stampa</vt:lpstr>
      <vt:lpstr>LA!Titoli_stampa</vt:lpstr>
    </vt:vector>
  </TitlesOfParts>
  <Company>O.S.LO. s.r.l.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Crose Nadia</cp:lastModifiedBy>
  <cp:lastPrinted>2025-11-26T12:39:46Z</cp:lastPrinted>
  <dcterms:created xsi:type="dcterms:W3CDTF">2002-10-25T15:45:05Z</dcterms:created>
  <dcterms:modified xsi:type="dcterms:W3CDTF">2025-11-26T13:36:00Z</dcterms:modified>
</cp:coreProperties>
</file>